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9090" windowHeight="6915" tabRatio="845" firstSheet="4" activeTab="4"/>
  </bookViews>
  <sheets>
    <sheet name="Cover" sheetId="1" r:id="rId1"/>
    <sheet name="Notes to IFS-31.3.04" sheetId="2" r:id="rId2"/>
    <sheet name="Condensed BS-31.3.2004" sheetId="3" r:id="rId3"/>
    <sheet name="Condensed Equity ste-31.3.04" sheetId="4" r:id="rId4"/>
    <sheet name="KLSE-Qtrly Notes-31.3.04" sheetId="5" r:id="rId5"/>
    <sheet name="Condensed CFS-31.3.04" sheetId="6" r:id="rId6"/>
    <sheet name="Condensed PL-31.3.04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5">'Condensed CFS-31.3.04'!$A$1:$L$45</definedName>
  </definedNames>
  <calcPr fullCalcOnLoad="1"/>
</workbook>
</file>

<file path=xl/sharedStrings.xml><?xml version="1.0" encoding="utf-8"?>
<sst xmlns="http://schemas.openxmlformats.org/spreadsheetml/2006/main" count="448" uniqueCount="326">
  <si>
    <t>Group share of associates tax</t>
  </si>
  <si>
    <t>Total Borrowings for trade purpose</t>
  </si>
  <si>
    <t>Off Balance sheet financial instruments</t>
  </si>
  <si>
    <t>Dividend</t>
  </si>
  <si>
    <t>dividend</t>
  </si>
  <si>
    <t>Type</t>
  </si>
  <si>
    <t>Rate</t>
  </si>
  <si>
    <t>Payment date</t>
  </si>
  <si>
    <t>The effective tax rate is lower than the statutory rate is mainly due to availability of tax incentives.</t>
  </si>
  <si>
    <t>The Condensed Consolidated Cash Flow Statement should be read in conjunction with the Annual Financial Report for year ended 31 March 2003.</t>
  </si>
  <si>
    <t>The Condensed Consolidated Income Statements should be read in conjunction with the Annual Financial Report for year ended 31 March 2003.</t>
  </si>
  <si>
    <t xml:space="preserve">                    2003 (Nil tax exempt) :  2002 - 5% tax exempt</t>
  </si>
  <si>
    <t xml:space="preserve">  Final paid :  2003 (12% less tax)     : 2002 - 5% less tax </t>
  </si>
  <si>
    <t>Sales</t>
  </si>
  <si>
    <t>Activities:</t>
  </si>
  <si>
    <t xml:space="preserve">     1.4.2003 to</t>
  </si>
  <si>
    <t xml:space="preserve">   Crude Palm Oil Milling (CPO)</t>
  </si>
  <si>
    <t xml:space="preserve">   Trading &amp; Distribution (T &amp; D)</t>
  </si>
  <si>
    <t xml:space="preserve">   Poultry farming (PF)</t>
  </si>
  <si>
    <t xml:space="preserve">   Marine product manufacturing (MPM)</t>
  </si>
  <si>
    <t>Revenue</t>
  </si>
  <si>
    <t>a.</t>
  </si>
  <si>
    <t>b.</t>
  </si>
  <si>
    <t>c.</t>
  </si>
  <si>
    <t xml:space="preserve">   Cash and fixed deposits</t>
  </si>
  <si>
    <t xml:space="preserve">          in accordance with MASB26 on Interim Financial Reporting.</t>
  </si>
  <si>
    <t>Note: The Condensed Consolidated Statement of Changes in Equity in respect of corresponding period was not presented as this is the first year of implementation of quarterly report.</t>
  </si>
  <si>
    <t>d.</t>
  </si>
  <si>
    <t>Intangible assets</t>
  </si>
  <si>
    <t>ADDITIONAL INFORMATION REQUIRED BY THE KLSE'S LISTING REQUIREMENTS.</t>
  </si>
  <si>
    <t>Profit Forecast</t>
  </si>
  <si>
    <t>No profit forecast was published during the period under review.</t>
  </si>
  <si>
    <t>Tax expense</t>
  </si>
  <si>
    <t xml:space="preserve">    Malaysian - current period</t>
  </si>
  <si>
    <t xml:space="preserve">                    - prior period</t>
  </si>
  <si>
    <t>Unquoted investments and properties</t>
  </si>
  <si>
    <t>Quoted Investments</t>
  </si>
  <si>
    <t>3 months ended</t>
  </si>
  <si>
    <t>Investment in quoted securities is analysed as:</t>
  </si>
  <si>
    <t>On an overall basis therefore, the group's performance varies seasonally.</t>
  </si>
  <si>
    <t>(1) marine products manufacturing activities are affected by monsoon in the 4th quarter.</t>
  </si>
  <si>
    <t>(3) trading &amp; distribution activities may skew towards major festivities, normally in the 3rd quarter.</t>
  </si>
  <si>
    <t xml:space="preserve">   Marine products manufacturing</t>
  </si>
  <si>
    <t xml:space="preserve">   Crude Palm Oil Milling</t>
  </si>
  <si>
    <t xml:space="preserve">   Trading &amp; Distribution</t>
  </si>
  <si>
    <t xml:space="preserve">   Poultry Farming</t>
  </si>
  <si>
    <t>(Previous corresponding period interim dividend paid is RM Nil)</t>
  </si>
  <si>
    <t>Earnings Per Share</t>
  </si>
  <si>
    <t>The calculations of basic earnings per share were as follows:</t>
  </si>
  <si>
    <t>Basis of preparation</t>
  </si>
  <si>
    <t>The interim financial report is unaudited and has been prepared in compliance with MASB 26, Interim Financial Report.</t>
  </si>
  <si>
    <t>The accounting policies and methods of computation adopted by the Group in this interim financial report are consistent with those adopted in the</t>
  </si>
  <si>
    <t>Seasonal or cyclical factors</t>
  </si>
  <si>
    <t>Unusual items</t>
  </si>
  <si>
    <t>There are no unusual items during the quarter under review.</t>
  </si>
  <si>
    <t>Debts and securities</t>
  </si>
  <si>
    <t>Dividend paid</t>
  </si>
  <si>
    <t>Ordinary shares:</t>
  </si>
  <si>
    <t>Segmental Information</t>
  </si>
  <si>
    <t>Property, plant and equipment</t>
  </si>
  <si>
    <t>The valuations of land and building have been brought forward, without amendment from the previous annual report.</t>
  </si>
  <si>
    <t>Changes in composition of the Group.</t>
  </si>
  <si>
    <t>Note</t>
  </si>
  <si>
    <t>Other investments</t>
  </si>
  <si>
    <t xml:space="preserve">   Inventories</t>
  </si>
  <si>
    <t xml:space="preserve">   Trade and other payables</t>
  </si>
  <si>
    <t xml:space="preserve">   Bills payable</t>
  </si>
  <si>
    <t xml:space="preserve">   Taxation</t>
  </si>
  <si>
    <t>Financed by:</t>
  </si>
  <si>
    <t>Capital and reserves</t>
  </si>
  <si>
    <t xml:space="preserve">   Share Capital</t>
  </si>
  <si>
    <t xml:space="preserve">   Reserves</t>
  </si>
  <si>
    <t xml:space="preserve">   Deferred taxation</t>
  </si>
  <si>
    <t xml:space="preserve">   Short term borrowings</t>
  </si>
  <si>
    <t>(2) crude palm oil milling activities are seasonally affected by monsoon resulting in low crops in the 2nd and 4th quarters.</t>
  </si>
  <si>
    <t>(4) poultry farming activities are not significantly affected in any of the quarters.</t>
  </si>
  <si>
    <t>Operating Profit</t>
  </si>
  <si>
    <t>Share of profit of associate</t>
  </si>
  <si>
    <t>Profit Before Taxation</t>
  </si>
  <si>
    <t>Profit after taxation</t>
  </si>
  <si>
    <t>Less: Minority interests</t>
  </si>
  <si>
    <t>Less: Tax expense</t>
  </si>
  <si>
    <t>Net profit for the period</t>
  </si>
  <si>
    <t>NA</t>
  </si>
  <si>
    <t>Note: NA denotes "Not Applicable"</t>
  </si>
  <si>
    <t>Earnings per share:</t>
  </si>
  <si>
    <t xml:space="preserve">  Basic earnings per ordinary shares (sen)</t>
  </si>
  <si>
    <t xml:space="preserve">  Diluted earnings per ordinary shares (sen)</t>
  </si>
  <si>
    <t>Material changes in estimates</t>
  </si>
  <si>
    <t>There were no material changes in estimates during the quarter under review.</t>
  </si>
  <si>
    <t>NOTES TO THE INTERIM FINANCIAL REPORT</t>
  </si>
  <si>
    <t>A1</t>
  </si>
  <si>
    <t>A2</t>
  </si>
  <si>
    <t>The Audit Report of the Group's preceding financial statements was not qualified.</t>
  </si>
  <si>
    <t>A3</t>
  </si>
  <si>
    <t>A4</t>
  </si>
  <si>
    <t>A5</t>
  </si>
  <si>
    <t>A6</t>
  </si>
  <si>
    <t>There are no issuance, cancellation, repurchase, resale and repayment of debt and equity securities during the period under review..</t>
  </si>
  <si>
    <t>A7</t>
  </si>
  <si>
    <t>A8</t>
  </si>
  <si>
    <t>A9</t>
  </si>
  <si>
    <t>A10</t>
  </si>
  <si>
    <t>A11</t>
  </si>
  <si>
    <t>A12</t>
  </si>
  <si>
    <t>Changes in Contingent Liabilities</t>
  </si>
  <si>
    <t xml:space="preserve">    Corporate guarantee given to secure </t>
  </si>
  <si>
    <t>RM' million</t>
  </si>
  <si>
    <t xml:space="preserve">PRECEDING </t>
  </si>
  <si>
    <t>TO-DATE</t>
  </si>
  <si>
    <t>At 1.4.02</t>
  </si>
  <si>
    <t>Share</t>
  </si>
  <si>
    <t>Capital</t>
  </si>
  <si>
    <t>Movement for the period:</t>
  </si>
  <si>
    <t xml:space="preserve">    Net profit for the period</t>
  </si>
  <si>
    <t>The directors do not recommend any interim dividend for the quarter under review.</t>
  </si>
  <si>
    <t xml:space="preserve">The management considers that on a quarter to quarter basis, the demand and/or production of the </t>
  </si>
  <si>
    <t>Group's products for each of the four core activities varies and the variation in each quarters were as follows:</t>
  </si>
  <si>
    <t xml:space="preserve">    and to preserve value of confirmed contracts. There is no cash requirement for the above hedging instrument. It is the Group's </t>
  </si>
  <si>
    <t xml:space="preserve">    policy to enter into foreign currency contracts with the Group's bankers and as such the Group do not foresee any significant credit and/or market risks.</t>
  </si>
  <si>
    <t>Non-distributable</t>
  </si>
  <si>
    <t>Distributable</t>
  </si>
  <si>
    <t>Retained profit</t>
  </si>
  <si>
    <t>Total</t>
  </si>
  <si>
    <t xml:space="preserve">    Dividends</t>
  </si>
  <si>
    <t>Share premium</t>
  </si>
  <si>
    <t>Net cash inflow from operating activities</t>
  </si>
  <si>
    <t>Net cash outflow from investing activities</t>
  </si>
  <si>
    <t>Net cash outflow from financing activities</t>
  </si>
  <si>
    <t>Review of performance for the current quarter and financial year to-date.</t>
  </si>
  <si>
    <t xml:space="preserve">   Shareholders' equity</t>
  </si>
  <si>
    <t>Status of Audit qualification</t>
  </si>
  <si>
    <t>Material subsequent Event</t>
  </si>
  <si>
    <t xml:space="preserve">     banking facilities granted to subsidiaries :</t>
  </si>
  <si>
    <t xml:space="preserve">    The Group enters into forward exchange contracts as a hedge for certain contracts that are confirmed. The purpose of such hedging is to minimise losses </t>
  </si>
  <si>
    <t xml:space="preserve">    Assets and liabilities in foreign currencies are translated into Ringgit Malaysia at rates of exchange approximating those ruling at the transaction dates.</t>
  </si>
  <si>
    <t xml:space="preserve">    Foreign currency transactions are translated at rates ruling at the transaction dates. Foreign exchange difference are dealt with in the income statement.</t>
  </si>
  <si>
    <t>There were no material events subsequent to the end of current quarter that have not been reflected in the financial statements.</t>
  </si>
  <si>
    <t>CUMULATIVE QUARTERS</t>
  </si>
  <si>
    <t>CASH FLOW FROM OPERATING ACTIVITIES</t>
  </si>
  <si>
    <t>Tax paid</t>
  </si>
  <si>
    <t>CASH FLOW FROM FINANCING ACTIVITIES</t>
  </si>
  <si>
    <t xml:space="preserve">    These contracts are all short term in nature.</t>
  </si>
  <si>
    <t xml:space="preserve">Basic Earnings per share (sen) </t>
  </si>
  <si>
    <t>Dividends Paid/declared</t>
  </si>
  <si>
    <t>%</t>
  </si>
  <si>
    <t>change</t>
  </si>
  <si>
    <t>(These figures have not been audited)</t>
  </si>
  <si>
    <t>2003</t>
  </si>
  <si>
    <t>At 31.3.03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</si>
  <si>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</si>
  <si>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</si>
  <si>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</si>
  <si>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</si>
  <si>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</si>
  <si>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</si>
  <si>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</si>
  <si>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</si>
  <si>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</si>
  <si>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</si>
  <si>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</si>
  <si>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</si>
  <si>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</si>
  <si>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</si>
  <si>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Cash and cash equivalents at 1.4.2003</t>
  </si>
  <si>
    <r>
      <t xml:space="preserve">QL RESOURCES BERHAD </t>
    </r>
    <r>
      <rPr>
        <b/>
        <vertAlign val="subscript"/>
        <sz val="14"/>
        <rFont val="Arial"/>
        <family val="2"/>
      </rPr>
      <t>(428915-X)</t>
    </r>
  </si>
  <si>
    <t xml:space="preserve">  Bank overdraft-short term (secured)</t>
  </si>
  <si>
    <t xml:space="preserve">  Bank overdraft-short term (unsecured)</t>
  </si>
  <si>
    <t xml:space="preserve">  HP Creditors-long term (unsecured)</t>
  </si>
  <si>
    <t xml:space="preserve">  Bankers’ acceptance-short term (secured)</t>
  </si>
  <si>
    <t xml:space="preserve">  Bankers’ acceptance-short term (unsecured)</t>
  </si>
  <si>
    <t xml:space="preserve">  Term loans-short term (secured)</t>
  </si>
  <si>
    <t xml:space="preserve">  Term loans-short term (unsecured)</t>
  </si>
  <si>
    <t xml:space="preserve">  Term loans-long term (secured)</t>
  </si>
  <si>
    <t xml:space="preserve">  Term loans-long term (unsecured)</t>
  </si>
  <si>
    <t xml:space="preserve">  HP Creditors-short term (unsecured)</t>
  </si>
  <si>
    <t>The interim financial report should be read in conjunction with the audited financial statements of the Group for the year ended 31 March 2003.</t>
  </si>
  <si>
    <t>in compliance with MASB25</t>
  </si>
  <si>
    <t>at</t>
  </si>
  <si>
    <t>#</t>
  </si>
  <si>
    <t>As restated-1st April 2003</t>
  </si>
  <si>
    <t>c</t>
  </si>
  <si>
    <t>d</t>
  </si>
  <si>
    <t>quarters</t>
  </si>
  <si>
    <t>corresponding quarters</t>
  </si>
  <si>
    <t xml:space="preserve">Cumulative </t>
  </si>
  <si>
    <t xml:space="preserve">Current </t>
  </si>
  <si>
    <t>Last year</t>
  </si>
  <si>
    <t>last year</t>
  </si>
  <si>
    <t xml:space="preserve"> Current quarter</t>
  </si>
  <si>
    <t xml:space="preserve"> Preceding quarter </t>
  </si>
  <si>
    <t xml:space="preserve">  Cost:</t>
  </si>
  <si>
    <t xml:space="preserve">  Book Value:</t>
  </si>
  <si>
    <t xml:space="preserve">  Market Value:</t>
  </si>
  <si>
    <t>Changes in Material Litigation</t>
  </si>
  <si>
    <t xml:space="preserve">    There was no changes in material litigation at the date of this report.</t>
  </si>
  <si>
    <t xml:space="preserve">Borrowings </t>
  </si>
  <si>
    <t xml:space="preserve">   Other receivables</t>
  </si>
  <si>
    <t xml:space="preserve">   Trade receivables</t>
  </si>
  <si>
    <t xml:space="preserve">   Long term borrowings</t>
  </si>
  <si>
    <t>Review of current quarter performance with the preceding quarter.</t>
  </si>
  <si>
    <t xml:space="preserve">   There were no disposal of unquoted investments and/or properties during quarter under review.</t>
  </si>
  <si>
    <t>Dividend No.</t>
  </si>
  <si>
    <t>Financial</t>
  </si>
  <si>
    <t>year</t>
  </si>
  <si>
    <t>Dividend paid and declared since listing and up to the date of this report.</t>
  </si>
  <si>
    <t>5% per share less tax</t>
  </si>
  <si>
    <t>Final dividend</t>
  </si>
  <si>
    <t>7% per share less tax</t>
  </si>
  <si>
    <t>5% per share tax exempt</t>
  </si>
  <si>
    <t xml:space="preserve">Interim </t>
  </si>
  <si>
    <t xml:space="preserve">     1.4.2002 to</t>
  </si>
  <si>
    <t>corresponding</t>
  </si>
  <si>
    <t>quarter</t>
  </si>
  <si>
    <t>(Incorporated in Malaysia)</t>
  </si>
  <si>
    <t>INDIVIDUAL QUARTER</t>
  </si>
  <si>
    <t>CURRENT</t>
  </si>
  <si>
    <t>YEAR</t>
  </si>
  <si>
    <t>CORRESPONDING</t>
  </si>
  <si>
    <t>RM'000</t>
  </si>
  <si>
    <t>(a)</t>
  </si>
  <si>
    <t>Turnover</t>
  </si>
  <si>
    <t>(b)</t>
  </si>
  <si>
    <t>Depreciation and amortisation</t>
  </si>
  <si>
    <t>1.4.2003 TO</t>
  </si>
  <si>
    <t>1.4.2002 TO</t>
  </si>
  <si>
    <t>PRECEDING</t>
  </si>
  <si>
    <t>Current Assets</t>
  </si>
  <si>
    <t>Current Liabilities</t>
  </si>
  <si>
    <t>Net Current Assets</t>
  </si>
  <si>
    <t>Others</t>
  </si>
  <si>
    <t>Minority Interests</t>
  </si>
  <si>
    <t>The Condensed Consolidated Balance Sheet should be read in conjunction with the Annual Financial Report for year ended 31 March 2003.</t>
  </si>
  <si>
    <t xml:space="preserve"> As previously stated</t>
  </si>
  <si>
    <t xml:space="preserve"> As restated</t>
  </si>
  <si>
    <t># Amount restated to comply with MASB25, Income Tax.</t>
  </si>
  <si>
    <t>2002</t>
  </si>
  <si>
    <t>2001</t>
  </si>
  <si>
    <t xml:space="preserve">   Crude Palm Oil Milling (CPOM)</t>
  </si>
  <si>
    <t>12% per share less tax</t>
  </si>
  <si>
    <t xml:space="preserve">   Reserve arising on consolidation</t>
  </si>
  <si>
    <t>as previously reported</t>
  </si>
  <si>
    <t>Effect of change in accounting policy</t>
  </si>
  <si>
    <t>with respect to deferred tax recognition.</t>
  </si>
  <si>
    <t>Interest expense</t>
  </si>
  <si>
    <t>Cumulative</t>
  </si>
  <si>
    <t>Interest income</t>
  </si>
  <si>
    <r>
      <t>QL RESOURCES BERHAD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>(428915-X)</t>
    </r>
  </si>
  <si>
    <t>RM’000</t>
  </si>
  <si>
    <t>Profit before tax</t>
  </si>
  <si>
    <t xml:space="preserve">   Total</t>
  </si>
  <si>
    <t>31.3.2003</t>
  </si>
  <si>
    <t>12 months ended</t>
  </si>
  <si>
    <t xml:space="preserve">          At 31.3.2003</t>
  </si>
  <si>
    <t>31.12.2003</t>
  </si>
  <si>
    <t>There were no sales or purchase of quoted investment for the quarter under review.</t>
  </si>
  <si>
    <t>Net profit attributable to ordinary shareholders(RM'000)</t>
  </si>
  <si>
    <t>Number of ordinary shares in issue ('000)</t>
  </si>
  <si>
    <t>INTERIM FINANCIAL REPORT FOR THE 4TH QUARTER AND YEAR ENDED 31.3.2004.</t>
  </si>
  <si>
    <t xml:space="preserve">     1.1.2004 to</t>
  </si>
  <si>
    <t xml:space="preserve">     1.1.2003 to</t>
  </si>
  <si>
    <t>31.3.2004</t>
  </si>
  <si>
    <t>MPM's sales improved 13% respectively against corresponding quarter and cumulative quarters last year.</t>
  </si>
  <si>
    <t>The increased sales were due to increased in production of frozen range of surimi-based products and increased in export of surimi.</t>
  </si>
  <si>
    <t xml:space="preserve">Current earnings increased 36% against corresponding quarter last year and cumulative earnings </t>
  </si>
  <si>
    <t>increased 10% against corresponding cumulative quarters last year due to higher contribution from surimi-based products and</t>
  </si>
  <si>
    <t>better fishmeal price for the year especially for the current quarter.</t>
  </si>
  <si>
    <t>Earnings increased 50% against corresponding cumulative quarters last year due to contribution from 2nd CPO mill as well as higher contribution from own plantations .</t>
  </si>
  <si>
    <t>TD's sales also increased 12% against cumulative corresponding quarters last year due to the same reason.</t>
  </si>
  <si>
    <t>Earnings increased significantly against corresponding quarter last year due to improved margin from raw material trade.</t>
  </si>
  <si>
    <t>Earnings increased 21% against cumulative corrresponding quarters last year for the same reason.</t>
  </si>
  <si>
    <t>PF's sales increased 15% and 26% respectively against corresponding quarter and cumulative quarters last year.</t>
  </si>
  <si>
    <t>Similarly, PF's earnings increased 19% and 67% respectively against corresponding quarter and cumulative quarters last year.</t>
  </si>
  <si>
    <t>These improvements were mainly due to better farm produced price of East Malaysia broiler and egg units.</t>
  </si>
  <si>
    <t xml:space="preserve"> 1.10.2003 to</t>
  </si>
  <si>
    <t>MPM's sales decreased 3% mainly due to lower catch and monsoon season as compared to last quarter.</t>
  </si>
  <si>
    <t>Earnings also decreased 36% against preceding quarter due to the same reasons.</t>
  </si>
  <si>
    <t>CPOM's sales and earnings decreased 11% and 68% respectively as compared to preceding quarter.</t>
  </si>
  <si>
    <t>The decreases were mainly due to low crop season as well as competition for FFB supplies.</t>
  </si>
  <si>
    <t>FFB processed is 13% lower than preceding quarter.</t>
  </si>
  <si>
    <t xml:space="preserve">TD's sales and earnings increased marginally against preceding quarter due to </t>
  </si>
  <si>
    <t>marginal improvement in trading margin.</t>
  </si>
  <si>
    <t>PF's sales decreased by 8% against preceding quarter due to lower egg prices.</t>
  </si>
  <si>
    <t>Current earnings decreased 29% due lower egg prices and higher cost of production.</t>
  </si>
  <si>
    <t>Commentary on Prospects for the next quarter to 30th June 2004.</t>
  </si>
  <si>
    <t>The directors are cautiously optimistic on the next quarter to 30.6.2004.</t>
  </si>
  <si>
    <t>Corporate Proposals</t>
  </si>
  <si>
    <t xml:space="preserve">    There was no corporate proposal announced but not completed at the date of issue of this report.</t>
  </si>
  <si>
    <t xml:space="preserve">    As at 31.3.2004, the Group has hedged outstanding foreign currency contracts amounting to USD 384,000 (RM 1.4 million).</t>
  </si>
  <si>
    <t>CONDENSED CONSOLIDATED INCOME STATEMENTS FOR THE PERIOD FROM 1st APRIL 2003 TO  31ST MARCH 2004.</t>
  </si>
  <si>
    <t>4th QUARTER</t>
  </si>
  <si>
    <t>1.1.2004 TO</t>
  </si>
  <si>
    <t>1.1.2003 TO</t>
  </si>
  <si>
    <t>CONDENSED CONSOLIDATED CASH FLOW STATEMENT FOR THE 4TH QUARTER ENDED 31ST MARCH 2004.</t>
  </si>
  <si>
    <t>CONDENSED CONSOLIDATED STATEMENTS OF CHANGES IN EQUITY FOR THE YEAR ENDED 31 MARCH 2004.</t>
  </si>
  <si>
    <t>At 1.4.03</t>
  </si>
  <si>
    <t>At 31st March 2004</t>
  </si>
  <si>
    <t>INTERIM FINANCIAL REPORT FOR THE 4TH QUARTER ENDED 31.3.2004</t>
  </si>
  <si>
    <t>CONDENSED CONSOLIDATED BALANCE SHEET AT 31ST MARCH 2004.</t>
  </si>
  <si>
    <t>.</t>
  </si>
  <si>
    <t>Certain segment of the Group's business are affected by cyclical factors.</t>
  </si>
  <si>
    <t>Segment information in respect of the Group's business segments for the 12 months ended 31.3.2004</t>
  </si>
  <si>
    <t>12 months ended 31.3.2004</t>
  </si>
  <si>
    <t xml:space="preserve">          Addition to 31.3.2004</t>
  </si>
  <si>
    <t xml:space="preserve">          At 31.3.2004</t>
  </si>
  <si>
    <t>Deferred tax-compliance with MASB25</t>
  </si>
  <si>
    <t>Long Term and Deferred Liabilities</t>
  </si>
  <si>
    <t>Investment in an Associate</t>
  </si>
  <si>
    <t>Net Tangible Assets per share (RM)</t>
  </si>
  <si>
    <t>Comparative figures have not been restated to reflect the adoption of MASB25.</t>
  </si>
  <si>
    <t>Cash and cash equivalents at 31.3.2004</t>
  </si>
  <si>
    <t>financial statements for the year ended 31 March 2003 except for the adoption of MASB25.</t>
  </si>
  <si>
    <t>There were no material changes in the composition of the Group in the current quarter.</t>
  </si>
  <si>
    <t>Proposed final</t>
  </si>
  <si>
    <t>To be approved at</t>
  </si>
  <si>
    <t>next Annual General Meeting</t>
  </si>
  <si>
    <t>on a date to be announced</t>
  </si>
  <si>
    <t>Restated</t>
  </si>
  <si>
    <t>Net increase in cash and cash equivalents</t>
  </si>
  <si>
    <t>Similarly sales improved 103% against cumulative quarters last year for the same reasons.</t>
  </si>
  <si>
    <t>CPOM's sales increased 70% as compared to corresponding quarter last year were due to new contribution from 2nd CPO mill and high CPO price.</t>
  </si>
  <si>
    <t>Earnings decreased 70% against corresponding quarter due to low crop season and higher cost of FFB due to entry of a new CPO mill.</t>
  </si>
  <si>
    <t>TD's sales increased 11% against corresponding quarter last year due to higher unit price of raw materials.</t>
  </si>
  <si>
    <t xml:space="preserve">The effective tax rate for current financial year is higher than preceding year mainly due to compliance with MASB25. </t>
  </si>
  <si>
    <t xml:space="preserve">Deferred tax </t>
  </si>
  <si>
    <t xml:space="preserve">Current tax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</si>
</sst>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_);_(* \(#,##0.0\);_(* &quot;-&quot;??_);_(@_)"/>
    <numFmt numFmtId="182" formatCode="0.0%"/>
    <numFmt numFmtId="183" formatCode="mmmm\-yy"/>
    <numFmt numFmtId="184" formatCode="_-* #,##0.000_-;\-* #,##0.000_-;_-* &quot;-&quot;??_-;_-@_-"/>
    <numFmt numFmtId="185" formatCode="_-* #,##0.0000_-;\-* #,##0.0000_-;_-* &quot;-&quot;??_-;_-@_-"/>
    <numFmt numFmtId="186" formatCode="_-* #,##0.00000_-;\-* #,##0.00000_-;_-* &quot;-&quot;??_-;_-@_-"/>
    <numFmt numFmtId="187" formatCode="#,##0.0_);\(#,##0.0\)"/>
    <numFmt numFmtId="188" formatCode="#,##0.000_);\(#,##0.000\)"/>
    <numFmt numFmtId="189" formatCode="#,##0.0000_);\(#,##0.0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_-* #,##0.0_-;\-* #,##0.0_-;_-* &quot;-&quot;??_-;_-@_-"/>
    <numFmt numFmtId="194" formatCode="_-* #,##0_-;\-* #,##0_-;_-* &quot;-&quot;??_-;_-@_-"/>
    <numFmt numFmtId="195" formatCode="_(* #,##0.00000000_);_(* \(#,##0.00000000\);_(* &quot;-&quot;????????_);_(@_)"/>
    <numFmt numFmtId="196" formatCode="#,##0.0"/>
    <numFmt numFmtId="197" formatCode="_(* #,##0.000_);_(* \(#,##0.000\);_(* &quot;-&quot;???_);_(@_)"/>
    <numFmt numFmtId="198" formatCode="#,##0.00000_);\(#,##0.00000\)"/>
    <numFmt numFmtId="199" formatCode="#,##0.000000_);\(#,##0.000000\)"/>
    <numFmt numFmtId="200" formatCode="#,##0.0000000_);\(#,##0.0000000\)"/>
    <numFmt numFmtId="201" formatCode="_(* #,##0.0000000_);_(* \(#,##0.0000000\);_(* &quot;-&quot;????????_);_(@_)"/>
    <numFmt numFmtId="202" formatCode="_(* #,##0.000000_);_(* \(#,##0.000000\);_(* &quot;-&quot;????????_);_(@_)"/>
    <numFmt numFmtId="203" formatCode="_(* #,##0.00000_);_(* \(#,##0.00000\);_(* &quot;-&quot;????????_);_(@_)"/>
    <numFmt numFmtId="204" formatCode="_(* #,##0.00_);_(* \(#,##0.00\);_(* &quot;-&quot;???_);_(@_)"/>
    <numFmt numFmtId="205" formatCode="_(* #,##0.0_);_(* \(#,##0.0\);_(* &quot;-&quot;???_);_(@_)"/>
    <numFmt numFmtId="206" formatCode="_(* #,##0_);_(* \(#,##0\);_(* &quot;-&quot;???_);_(@_)"/>
    <numFmt numFmtId="207" formatCode="_(* #,##0.0000_);_(* \(#,##0.0000\);_(* &quot;-&quot;????????_);_(@_)"/>
    <numFmt numFmtId="208" formatCode="_(* #,##0.000_);_(* \(#,##0.000\);_(* &quot;-&quot;????????_);_(@_)"/>
    <numFmt numFmtId="209" formatCode="_(* #,##0.00_);_(* \(#,##0.00\);_(* &quot;-&quot;????????_);_(@_)"/>
    <numFmt numFmtId="210" formatCode="_(* #,##0.0_);_(* \(#,##0.0\);_(* &quot;-&quot;????????_);_(@_)"/>
    <numFmt numFmtId="211" formatCode="_(* #,##0_);_(* \(#,##0\);_(* &quot;-&quot;????????_);_(@_)"/>
    <numFmt numFmtId="212" formatCode="0.00_);\(0.00\)"/>
    <numFmt numFmtId="213" formatCode="0_);\(0\)"/>
    <numFmt numFmtId="214" formatCode="0.000%"/>
    <numFmt numFmtId="215" formatCode="#,##0.000"/>
    <numFmt numFmtId="216" formatCode="_(* #,##0.000_);_(* \(#,##0.000\);_(* &quot;-&quot;??_);_(@_)"/>
    <numFmt numFmtId="217" formatCode="_(* #,##0.0000_);_(* \(#,##0.0000\);_(* &quot;-&quot;??_);_(@_)"/>
  </numFmts>
  <fonts count="27">
    <font>
      <sz val="11"/>
      <name val="Times New Roman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doubleAccounting"/>
      <sz val="10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u val="singleAccounting"/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u val="doubleAccounting"/>
      <sz val="11"/>
      <name val="Times New Roman"/>
      <family val="1"/>
    </font>
    <font>
      <sz val="14"/>
      <name val="Times New Roman"/>
      <family val="0"/>
    </font>
    <font>
      <u val="single"/>
      <sz val="14"/>
      <name val="Times New Roman"/>
      <family val="0"/>
    </font>
    <font>
      <b/>
      <sz val="14"/>
      <name val="Times New Roman"/>
      <family val="1"/>
    </font>
    <font>
      <sz val="8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b/>
      <sz val="12"/>
      <name val="Times New Roman"/>
      <family val="1"/>
    </font>
    <font>
      <u val="doubleAccounting"/>
      <sz val="12"/>
      <name val="Times New Roman"/>
      <family val="0"/>
    </font>
    <font>
      <u val="singleAccounting"/>
      <sz val="12"/>
      <name val="Times New Roman"/>
      <family val="0"/>
    </font>
    <font>
      <u val="single"/>
      <sz val="12"/>
      <name val="Times New Roman"/>
      <family val="0"/>
    </font>
    <font>
      <b/>
      <vertAlign val="subscript"/>
      <sz val="14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  <xf numFmtId="194" fontId="12" fillId="0" borderId="0" xfId="15" applyNumberFormat="1" applyFont="1" applyAlignment="1">
      <alignment/>
    </xf>
    <xf numFmtId="194" fontId="12" fillId="0" borderId="0" xfId="15" applyNumberFormat="1" applyFont="1" applyAlignment="1">
      <alignment horizontal="center"/>
    </xf>
    <xf numFmtId="0" fontId="0" fillId="0" borderId="6" xfId="0" applyBorder="1" applyAlignment="1">
      <alignment/>
    </xf>
    <xf numFmtId="0" fontId="10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194" fontId="0" fillId="0" borderId="0" xfId="0" applyNumberFormat="1" applyAlignment="1">
      <alignment/>
    </xf>
    <xf numFmtId="194" fontId="0" fillId="0" borderId="0" xfId="15" applyNumberFormat="1" applyFont="1" applyAlignment="1">
      <alignment/>
    </xf>
    <xf numFmtId="15" fontId="0" fillId="0" borderId="0" xfId="0" applyNumberFormat="1" applyFont="1" applyAlignment="1" quotePrefix="1">
      <alignment/>
    </xf>
    <xf numFmtId="179" fontId="0" fillId="0" borderId="0" xfId="15" applyAlignment="1">
      <alignment/>
    </xf>
    <xf numFmtId="0" fontId="0" fillId="0" borderId="10" xfId="0" applyBorder="1" applyAlignment="1">
      <alignment/>
    </xf>
    <xf numFmtId="41" fontId="14" fillId="0" borderId="0" xfId="15" applyNumberFormat="1" applyFont="1" applyAlignment="1">
      <alignment/>
    </xf>
    <xf numFmtId="41" fontId="12" fillId="0" borderId="0" xfId="15" applyNumberFormat="1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194" fontId="12" fillId="0" borderId="1" xfId="15" applyNumberFormat="1" applyFont="1" applyBorder="1" applyAlignment="1">
      <alignment/>
    </xf>
    <xf numFmtId="194" fontId="15" fillId="0" borderId="2" xfId="15" applyNumberFormat="1" applyFont="1" applyBorder="1" applyAlignment="1">
      <alignment/>
    </xf>
    <xf numFmtId="0" fontId="0" fillId="0" borderId="12" xfId="0" applyBorder="1" applyAlignment="1">
      <alignment/>
    </xf>
    <xf numFmtId="194" fontId="12" fillId="0" borderId="1" xfId="15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194" fontId="0" fillId="0" borderId="0" xfId="15" applyNumberFormat="1" applyAlignment="1">
      <alignment/>
    </xf>
    <xf numFmtId="194" fontId="0" fillId="0" borderId="0" xfId="15" applyNumberFormat="1" applyAlignment="1">
      <alignment horizontal="center"/>
    </xf>
    <xf numFmtId="206" fontId="0" fillId="0" borderId="0" xfId="15" applyNumberFormat="1" applyAlignment="1">
      <alignment/>
    </xf>
    <xf numFmtId="194" fontId="0" fillId="0" borderId="1" xfId="15" applyNumberFormat="1" applyBorder="1" applyAlignment="1">
      <alignment/>
    </xf>
    <xf numFmtId="194" fontId="0" fillId="0" borderId="1" xfId="15" applyNumberFormat="1" applyBorder="1" applyAlignment="1">
      <alignment horizontal="center"/>
    </xf>
    <xf numFmtId="194" fontId="12" fillId="0" borderId="0" xfId="0" applyNumberFormat="1" applyFont="1" applyAlignment="1">
      <alignment/>
    </xf>
    <xf numFmtId="194" fontId="15" fillId="0" borderId="0" xfId="15" applyNumberFormat="1" applyFont="1" applyBorder="1" applyAlignment="1">
      <alignment/>
    </xf>
    <xf numFmtId="194" fontId="15" fillId="0" borderId="1" xfId="15" applyNumberFormat="1" applyFont="1" applyBorder="1" applyAlignment="1">
      <alignment/>
    </xf>
    <xf numFmtId="0" fontId="0" fillId="0" borderId="2" xfId="0" applyBorder="1" applyAlignment="1">
      <alignment horizontal="center"/>
    </xf>
    <xf numFmtId="194" fontId="15" fillId="0" borderId="0" xfId="15" applyNumberFormat="1" applyFont="1" applyAlignment="1">
      <alignment/>
    </xf>
    <xf numFmtId="0" fontId="10" fillId="0" borderId="12" xfId="0" applyFont="1" applyBorder="1" applyAlignment="1">
      <alignment horizontal="center"/>
    </xf>
    <xf numFmtId="0" fontId="0" fillId="0" borderId="7" xfId="0" applyBorder="1" applyAlignment="1">
      <alignment horizontal="center"/>
    </xf>
    <xf numFmtId="180" fontId="12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194" fontId="0" fillId="0" borderId="0" xfId="15" applyNumberFormat="1" applyFont="1" applyBorder="1" applyAlignment="1">
      <alignment horizontal="center"/>
    </xf>
    <xf numFmtId="180" fontId="5" fillId="0" borderId="0" xfId="15" applyNumberFormat="1" applyFont="1" applyBorder="1" applyAlignment="1">
      <alignment/>
    </xf>
    <xf numFmtId="0" fontId="16" fillId="0" borderId="0" xfId="0" applyFont="1" applyAlignment="1">
      <alignment/>
    </xf>
    <xf numFmtId="180" fontId="12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180" fontId="12" fillId="0" borderId="0" xfId="15" applyNumberFormat="1" applyFont="1" applyAlignment="1">
      <alignment/>
    </xf>
    <xf numFmtId="194" fontId="0" fillId="0" borderId="1" xfId="15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41" fontId="12" fillId="0" borderId="1" xfId="15" applyNumberFormat="1" applyFont="1" applyBorder="1" applyAlignment="1">
      <alignment/>
    </xf>
    <xf numFmtId="206" fontId="12" fillId="0" borderId="0" xfId="15" applyNumberFormat="1" applyFont="1" applyAlignment="1">
      <alignment/>
    </xf>
    <xf numFmtId="0" fontId="18" fillId="0" borderId="0" xfId="0" applyFont="1" applyAlignment="1">
      <alignment/>
    </xf>
    <xf numFmtId="37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 quotePrefix="1">
      <alignment horizontal="center"/>
    </xf>
    <xf numFmtId="0" fontId="18" fillId="0" borderId="0" xfId="0" applyFont="1" applyAlignment="1">
      <alignment horizontal="justify"/>
    </xf>
    <xf numFmtId="0" fontId="16" fillId="0" borderId="0" xfId="0" applyFont="1" applyAlignment="1">
      <alignment horizontal="left"/>
    </xf>
    <xf numFmtId="37" fontId="0" fillId="0" borderId="0" xfId="0" applyNumberFormat="1" applyAlignment="1">
      <alignment horizontal="center"/>
    </xf>
    <xf numFmtId="0" fontId="18" fillId="0" borderId="0" xfId="0" applyNumberFormat="1" applyFont="1" applyAlignment="1">
      <alignment horizontal="center"/>
    </xf>
    <xf numFmtId="194" fontId="12" fillId="0" borderId="0" xfId="15" applyNumberFormat="1" applyFont="1" applyAlignment="1">
      <alignment/>
    </xf>
    <xf numFmtId="194" fontId="13" fillId="0" borderId="0" xfId="15" applyNumberFormat="1" applyFont="1" applyAlignment="1">
      <alignment/>
    </xf>
    <xf numFmtId="194" fontId="18" fillId="0" borderId="0" xfId="15" applyNumberFormat="1" applyFont="1" applyAlignment="1">
      <alignment/>
    </xf>
    <xf numFmtId="194" fontId="0" fillId="0" borderId="14" xfId="0" applyNumberFormat="1" applyBorder="1" applyAlignment="1">
      <alignment/>
    </xf>
    <xf numFmtId="194" fontId="14" fillId="0" borderId="0" xfId="15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2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1" fillId="0" borderId="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" xfId="0" applyFont="1" applyBorder="1" applyAlignment="1">
      <alignment/>
    </xf>
    <xf numFmtId="194" fontId="23" fillId="0" borderId="1" xfId="15" applyNumberFormat="1" applyFont="1" applyBorder="1" applyAlignment="1">
      <alignment/>
    </xf>
    <xf numFmtId="194" fontId="21" fillId="0" borderId="1" xfId="15" applyNumberFormat="1" applyFont="1" applyBorder="1" applyAlignment="1">
      <alignment/>
    </xf>
    <xf numFmtId="37" fontId="21" fillId="0" borderId="1" xfId="15" applyNumberFormat="1" applyFont="1" applyBorder="1" applyAlignment="1">
      <alignment/>
    </xf>
    <xf numFmtId="194" fontId="24" fillId="0" borderId="1" xfId="15" applyNumberFormat="1" applyFont="1" applyBorder="1" applyAlignment="1">
      <alignment/>
    </xf>
    <xf numFmtId="180" fontId="25" fillId="0" borderId="1" xfId="15" applyNumberFormat="1" applyFont="1" applyBorder="1" applyAlignment="1">
      <alignment/>
    </xf>
    <xf numFmtId="194" fontId="21" fillId="0" borderId="15" xfId="15" applyNumberFormat="1" applyFont="1" applyBorder="1" applyAlignment="1">
      <alignment/>
    </xf>
    <xf numFmtId="216" fontId="21" fillId="0" borderId="1" xfId="0" applyNumberFormat="1" applyFont="1" applyBorder="1" applyAlignment="1">
      <alignment/>
    </xf>
    <xf numFmtId="216" fontId="21" fillId="0" borderId="0" xfId="0" applyNumberFormat="1" applyFont="1" applyAlignment="1">
      <alignment/>
    </xf>
    <xf numFmtId="0" fontId="21" fillId="0" borderId="16" xfId="0" applyFont="1" applyBorder="1" applyAlignment="1">
      <alignment horizontal="right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/>
    </xf>
    <xf numFmtId="0" fontId="22" fillId="0" borderId="0" xfId="0" applyFont="1" applyAlignment="1">
      <alignment/>
    </xf>
    <xf numFmtId="0" fontId="22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94" fontId="0" fillId="0" borderId="12" xfId="0" applyNumberFormat="1" applyBorder="1" applyAlignment="1">
      <alignment/>
    </xf>
    <xf numFmtId="0" fontId="16" fillId="0" borderId="0" xfId="0" applyFont="1" applyAlignment="1">
      <alignment horizontal="center"/>
    </xf>
    <xf numFmtId="37" fontId="16" fillId="0" borderId="0" xfId="0" applyNumberFormat="1" applyFont="1" applyAlignment="1">
      <alignment/>
    </xf>
    <xf numFmtId="37" fontId="16" fillId="0" borderId="14" xfId="0" applyNumberFormat="1" applyFont="1" applyBorder="1" applyAlignment="1">
      <alignment/>
    </xf>
    <xf numFmtId="37" fontId="0" fillId="0" borderId="0" xfId="15" applyNumberFormat="1" applyAlignment="1">
      <alignment/>
    </xf>
    <xf numFmtId="211" fontId="12" fillId="0" borderId="0" xfId="15" applyNumberFormat="1" applyFont="1" applyAlignment="1">
      <alignment/>
    </xf>
    <xf numFmtId="211" fontId="0" fillId="0" borderId="0" xfId="15" applyNumberFormat="1" applyAlignment="1">
      <alignment/>
    </xf>
    <xf numFmtId="180" fontId="0" fillId="0" borderId="0" xfId="15" applyNumberFormat="1" applyAlignment="1">
      <alignment horizontal="center"/>
    </xf>
    <xf numFmtId="194" fontId="12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0" fillId="0" borderId="6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horizontal="center"/>
    </xf>
    <xf numFmtId="194" fontId="0" fillId="0" borderId="8" xfId="15" applyNumberFormat="1" applyBorder="1" applyAlignment="1">
      <alignment/>
    </xf>
    <xf numFmtId="180" fontId="12" fillId="0" borderId="1" xfId="0" applyNumberFormat="1" applyFont="1" applyBorder="1" applyAlignment="1">
      <alignment/>
    </xf>
    <xf numFmtId="179" fontId="15" fillId="0" borderId="0" xfId="15" applyFont="1" applyAlignment="1">
      <alignment/>
    </xf>
    <xf numFmtId="194" fontId="15" fillId="0" borderId="0" xfId="15" applyNumberFormat="1" applyFont="1" applyAlignment="1">
      <alignment/>
    </xf>
    <xf numFmtId="0" fontId="10" fillId="0" borderId="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9" fontId="0" fillId="0" borderId="1" xfId="21" applyBorder="1" applyAlignment="1">
      <alignment horizontal="center"/>
    </xf>
    <xf numFmtId="9" fontId="0" fillId="0" borderId="1" xfId="21" applyFont="1" applyBorder="1" applyAlignment="1">
      <alignment horizontal="center"/>
    </xf>
    <xf numFmtId="180" fontId="0" fillId="0" borderId="5" xfId="0" applyNumberFormat="1" applyBorder="1" applyAlignment="1">
      <alignment/>
    </xf>
    <xf numFmtId="180" fontId="0" fillId="0" borderId="5" xfId="0" applyNumberFormat="1" applyBorder="1" applyAlignment="1">
      <alignment/>
    </xf>
    <xf numFmtId="9" fontId="0" fillId="0" borderId="5" xfId="21" applyBorder="1" applyAlignment="1">
      <alignment horizontal="center"/>
    </xf>
    <xf numFmtId="180" fontId="0" fillId="0" borderId="18" xfId="0" applyNumberFormat="1" applyBorder="1" applyAlignment="1">
      <alignment/>
    </xf>
    <xf numFmtId="0" fontId="0" fillId="0" borderId="10" xfId="0" applyBorder="1" applyAlignment="1">
      <alignment horizontal="center"/>
    </xf>
    <xf numFmtId="194" fontId="15" fillId="0" borderId="12" xfId="15" applyNumberFormat="1" applyFont="1" applyBorder="1" applyAlignment="1">
      <alignment/>
    </xf>
    <xf numFmtId="0" fontId="0" fillId="0" borderId="13" xfId="0" applyBorder="1" applyAlignment="1">
      <alignment horizontal="center"/>
    </xf>
    <xf numFmtId="194" fontId="0" fillId="0" borderId="12" xfId="15" applyNumberFormat="1" applyFont="1" applyBorder="1" applyAlignment="1">
      <alignment/>
    </xf>
    <xf numFmtId="180" fontId="0" fillId="0" borderId="7" xfId="0" applyNumberFormat="1" applyFont="1" applyBorder="1" applyAlignment="1">
      <alignment/>
    </xf>
    <xf numFmtId="180" fontId="0" fillId="0" borderId="13" xfId="0" applyNumberFormat="1" applyFont="1" applyBorder="1" applyAlignment="1">
      <alignment/>
    </xf>
    <xf numFmtId="194" fontId="0" fillId="0" borderId="13" xfId="15" applyNumberFormat="1" applyFont="1" applyBorder="1" applyAlignment="1">
      <alignment horizontal="center"/>
    </xf>
    <xf numFmtId="180" fontId="5" fillId="0" borderId="7" xfId="15" applyNumberFormat="1" applyFont="1" applyBorder="1" applyAlignment="1">
      <alignment/>
    </xf>
    <xf numFmtId="9" fontId="0" fillId="0" borderId="12" xfId="21" applyBorder="1" applyAlignment="1">
      <alignment horizontal="center"/>
    </xf>
    <xf numFmtId="9" fontId="0" fillId="0" borderId="12" xfId="2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15" fontId="0" fillId="0" borderId="8" xfId="0" applyNumberFormat="1" applyBorder="1" applyAlignment="1">
      <alignment horizontal="center"/>
    </xf>
    <xf numFmtId="179" fontId="21" fillId="0" borderId="16" xfId="15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/>
    </xf>
    <xf numFmtId="0" fontId="22" fillId="0" borderId="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94" fontId="0" fillId="0" borderId="5" xfId="15" applyNumberFormat="1" applyBorder="1" applyAlignment="1">
      <alignment/>
    </xf>
    <xf numFmtId="194" fontId="0" fillId="0" borderId="12" xfId="15" applyNumberFormat="1" applyBorder="1" applyAlignment="1">
      <alignment/>
    </xf>
    <xf numFmtId="194" fontId="0" fillId="0" borderId="14" xfId="15" applyNumberFormat="1" applyBorder="1" applyAlignment="1">
      <alignment/>
    </xf>
    <xf numFmtId="194" fontId="0" fillId="0" borderId="0" xfId="15" applyNumberFormat="1" applyFont="1" applyAlignment="1">
      <alignment/>
    </xf>
    <xf numFmtId="194" fontId="16" fillId="0" borderId="0" xfId="15" applyNumberFormat="1" applyFont="1" applyAlignment="1">
      <alignment horizontal="center"/>
    </xf>
    <xf numFmtId="37" fontId="17" fillId="0" borderId="0" xfId="15" applyNumberFormat="1" applyFont="1" applyAlignment="1">
      <alignment horizontal="right"/>
    </xf>
    <xf numFmtId="37" fontId="16" fillId="0" borderId="0" xfId="15" applyNumberFormat="1" applyFont="1" applyAlignment="1">
      <alignment horizontal="right"/>
    </xf>
    <xf numFmtId="37" fontId="16" fillId="0" borderId="5" xfId="15" applyNumberFormat="1" applyFont="1" applyBorder="1" applyAlignment="1">
      <alignment horizontal="right"/>
    </xf>
    <xf numFmtId="37" fontId="16" fillId="0" borderId="2" xfId="15" applyNumberFormat="1" applyFont="1" applyBorder="1" applyAlignment="1">
      <alignment horizontal="right"/>
    </xf>
    <xf numFmtId="179" fontId="0" fillId="0" borderId="19" xfId="15" applyFont="1" applyBorder="1" applyAlignment="1">
      <alignment/>
    </xf>
    <xf numFmtId="9" fontId="0" fillId="0" borderId="1" xfId="21" applyNumberFormat="1" applyBorder="1" applyAlignment="1">
      <alignment horizontal="center"/>
    </xf>
    <xf numFmtId="194" fontId="21" fillId="0" borderId="1" xfId="0" applyNumberFormat="1" applyFont="1" applyBorder="1" applyAlignment="1">
      <alignment/>
    </xf>
    <xf numFmtId="194" fontId="21" fillId="0" borderId="16" xfId="0" applyNumberFormat="1" applyFont="1" applyBorder="1" applyAlignment="1">
      <alignment horizontal="right"/>
    </xf>
    <xf numFmtId="194" fontId="21" fillId="0" borderId="2" xfId="0" applyNumberFormat="1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1" fillId="0" borderId="5" xfId="0" applyFont="1" applyBorder="1" applyAlignment="1">
      <alignment/>
    </xf>
    <xf numFmtId="180" fontId="21" fillId="0" borderId="1" xfId="15" applyNumberFormat="1" applyFont="1" applyBorder="1" applyAlignment="1">
      <alignment/>
    </xf>
    <xf numFmtId="194" fontId="21" fillId="0" borderId="2" xfId="0" applyNumberFormat="1" applyFont="1" applyBorder="1" applyAlignment="1">
      <alignment/>
    </xf>
    <xf numFmtId="0" fontId="10" fillId="0" borderId="0" xfId="0" applyFont="1" applyAlignment="1" quotePrefix="1">
      <alignment horizontal="center"/>
    </xf>
    <xf numFmtId="0" fontId="18" fillId="0" borderId="12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194" fontId="12" fillId="0" borderId="1" xfId="15" applyNumberFormat="1" applyFont="1" applyBorder="1" applyAlignment="1">
      <alignment/>
    </xf>
    <xf numFmtId="194" fontId="0" fillId="0" borderId="0" xfId="15" applyNumberFormat="1" applyFont="1" applyBorder="1" applyAlignment="1">
      <alignment/>
    </xf>
    <xf numFmtId="179" fontId="0" fillId="0" borderId="0" xfId="15" applyFont="1" applyBorder="1" applyAlignment="1">
      <alignment/>
    </xf>
    <xf numFmtId="179" fontId="0" fillId="0" borderId="0" xfId="0" applyNumberFormat="1" applyAlignment="1">
      <alignment/>
    </xf>
    <xf numFmtId="0" fontId="18" fillId="0" borderId="9" xfId="0" applyFont="1" applyBorder="1" applyAlignment="1">
      <alignment horizontal="center"/>
    </xf>
    <xf numFmtId="194" fontId="15" fillId="0" borderId="1" xfId="15" applyNumberFormat="1" applyFont="1" applyBorder="1" applyAlignment="1">
      <alignment horizontal="center"/>
    </xf>
    <xf numFmtId="179" fontId="21" fillId="0" borderId="16" xfId="15" applyFont="1" applyBorder="1" applyAlignment="1">
      <alignment/>
    </xf>
    <xf numFmtId="37" fontId="0" fillId="0" borderId="0" xfId="15" applyNumberFormat="1" applyAlignment="1">
      <alignment/>
    </xf>
    <xf numFmtId="0" fontId="0" fillId="0" borderId="0" xfId="0" applyFont="1" applyAlignment="1">
      <alignment/>
    </xf>
    <xf numFmtId="194" fontId="0" fillId="0" borderId="0" xfId="15" applyNumberFormat="1" applyAlignment="1">
      <alignment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Y'S%20DOCUMENTS\QL%20Group%20monthly%20accounts\QL%20Group%20Summary%20Results%202004\QL%203rd%20qtr%20results%2031.12.03\QLResources%20%20Bhd-1.4.2003%20to%2031.12.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vonneng\Local%20Settings\Temporary%20Internet%20Files\Content.IE5\PQQI4DI4\QL%20qtr%20announcement-1.4.03%20to%2031.3.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vonneng\Local%20Settings\Temporary%20Internet%20Files\Content.IE5\PQQI4DI4\BS%20%20%20PL%20(consol)-2004-kpmg-2nd%20draft-21.5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vonneng\Local%20Settings\Temporary%20Internet%20Files\Content.IE5\PQQI4DI4\PPE%202004-QLResource-kpmg-21.5.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vonneng\Local%20Settings\Temporary%20Internet%20Files\Content.IE5\PQQI4DI4\CF-kpmg-1st%20draft-24.5.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Y'S%20DOCUMENTS\QL%20Group%20monthly%20accounts\QL%20Group%20Summary%20Results%202004\QL%203rd%20qtr%20results%2031.12.03\QL%20GROUP%2031.12.03%20cashflo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Y'S%20DOCUMENTS\QL%20Group-4th%20quarter%20results\QLResources%20%20Bhd-1.4.2002%20to%2031.3.03-4th%20qtr-dra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Lresources-CBS-31.12.2003"/>
      <sheetName val="QLRes-Con PL-31.12.2003"/>
      <sheetName val="QLres-CBS-31.3.03-PYA-dec03"/>
      <sheetName val="QL res-Con PL-31.3.03-PYA-dec03"/>
      <sheetName val="QLresources-CBS-30.9.2003"/>
      <sheetName val="QL res-Con PL-30.9.2003"/>
      <sheetName val="QLresources-CBS-31.3.03-PYA"/>
      <sheetName val="QL res-Con PL-31.3.03-PYA"/>
      <sheetName val="QLresources-CBS-30.6.03-DRAFT"/>
      <sheetName val="QL res-Con PL-30.6.2003 draft"/>
      <sheetName val="QL res-Con PL-31.3.03-draft"/>
      <sheetName val="QLresources-CBS-31.3.03-draft"/>
      <sheetName val="QLresources-CBS-31.12.02"/>
      <sheetName val="QL res-Con PL-31.12.02"/>
      <sheetName val="QLresources-CBS-30.9.2002 "/>
      <sheetName val="QL res-Con PL-30.9.2002 "/>
      <sheetName val="QL res-Con PL-30.6.2002"/>
      <sheetName val="QLresources-CBS-30.6.2002"/>
      <sheetName val="adjustments"/>
      <sheetName val="QLresources-CBS-31.12.2001"/>
      <sheetName val="Con PL-31.12.01"/>
      <sheetName val="Balance sheet-30.9.01"/>
      <sheetName val="ETB-oct01 to dec01"/>
      <sheetName val="PL-Company-31.12.01"/>
      <sheetName val="ETB-30.6.01-30.9.2001"/>
      <sheetName val="MBB-30.9.01"/>
      <sheetName val="Journal-30.9.01"/>
      <sheetName val="Journal-30.6.01"/>
      <sheetName val="ETB-30.6.01"/>
      <sheetName val="ETB"/>
      <sheetName val="MBB"/>
      <sheetName val="MBB-30.6.01"/>
      <sheetName val="Taxation-kpmg"/>
      <sheetName val="PL-Company"/>
      <sheetName val="Journals"/>
      <sheetName val="Balance sheet"/>
      <sheetName val="Con PL"/>
      <sheetName val="QLresources-CBS"/>
      <sheetName val="Investment"/>
    </sheetNames>
    <sheetDataSet>
      <sheetData sheetId="0">
        <row r="16">
          <cell r="I16">
            <v>72600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LSE-Qtrly Notes-31.3.2004"/>
      <sheetName val="Condensed PL-31.3.2004"/>
      <sheetName val="Condensed Equity ste-31.3.04"/>
      <sheetName val="Condensed CFS-31.3.2004"/>
      <sheetName val="Condensed BS-31.3.2004"/>
      <sheetName val="Notes to IFS-31.3.2004"/>
      <sheetName val="Sales-qtr-31.3.04-march04"/>
      <sheetName val="pbt-qtr-31.3.04-march04"/>
      <sheetName val="Condensed CFS-31.12.2003"/>
      <sheetName val="KLSE-Qtrly Notes-31.12.2003"/>
      <sheetName val="Notes to IFS-31.12.2003"/>
      <sheetName val="Condensed BS-31.12.2003"/>
      <sheetName val="Condensed Equity ste-31.12.03"/>
      <sheetName val="KLSE-Qtrly Notes-30.9.03"/>
      <sheetName val="Condensed PL-31.12.02"/>
      <sheetName val="Condensed PL-31.12.2003"/>
      <sheetName val="Sales-qtr-31.3.04-dec03"/>
      <sheetName val="pbt-qtr-31.3.04-dec03"/>
      <sheetName val="Notes to IFS-30.9.2003"/>
      <sheetName val="Condensed BS-30.9.2003"/>
      <sheetName val="Condensed Equity ste-30.9.03"/>
      <sheetName val="pbt-qtr-31.3.04"/>
      <sheetName val="Sales-qtr-31.3.04"/>
      <sheetName val="Condensed CFS-30.9.2003"/>
      <sheetName val="Condensed PL-30.9.03"/>
      <sheetName val="Condensed CFS-30.6.2003"/>
      <sheetName val="Condensed PL-30.6.03-draft"/>
      <sheetName val="Condensed BS-30.6.2003-sum"/>
      <sheetName val="KLSE-Qtrly Notes-30.6.2003-draf"/>
      <sheetName val="Notes to IFS-30.6.03-draft"/>
      <sheetName val="Condensed Equity ste-30.6.03"/>
      <sheetName val="Condensed BS-30.6.2003"/>
      <sheetName val="Condensed BS-31.3.2003 PYA"/>
      <sheetName val="Condensed BS-31.3.2003PYA"/>
      <sheetName val="Condensed PL-31.3.03PYA"/>
      <sheetName val="Condensed PL-31.3.03P"/>
      <sheetName val="Condensed Equity ste-31.3.03PYA"/>
      <sheetName val="ffb-Sep03"/>
      <sheetName val="ffb-2003"/>
      <sheetName val="Sales-qtr-31.3.03-reclassify"/>
      <sheetName val="pbt-qtr-2000-2001reclassify "/>
      <sheetName val="Sales-qtr-2000-2001reclassify"/>
      <sheetName val="PBT-QTR -31.3.2002"/>
      <sheetName val="SALES-QTR -31.3.2002"/>
      <sheetName val="Summarised results"/>
      <sheetName val="pbt-qtr-31.3.03-reclassify"/>
      <sheetName val="Notes to IFS-31.3.03-draft"/>
      <sheetName val="Sales-qtr-31.3.03-draft"/>
      <sheetName val="Segmental 2003"/>
      <sheetName val="pbt-qtr-31.3.03-draft"/>
      <sheetName val="Condensed Equity ste-31.3.03"/>
      <sheetName val="Condensed CFS-31.3.03"/>
      <sheetName val="Condensed PL-31.3.03"/>
      <sheetName val="Condensed BS-31.3.2003"/>
      <sheetName val="KLSE-Qtrly Notes-31.3.03-draft"/>
      <sheetName val="Sales-qtr-31.12.02"/>
      <sheetName val="PBT-QTR -sum"/>
      <sheetName val="pbt-qtr-31.12.02"/>
      <sheetName val="KLSE-Qtrly Notes-31.12.2002"/>
      <sheetName val="FFB data"/>
      <sheetName val="Condensed Equity ste-31.12.02"/>
      <sheetName val="Condensed CFS-31.12.2002"/>
      <sheetName val="Notes to IFS-31.12.2002"/>
      <sheetName val="Condensed BS-31.12.2002"/>
      <sheetName val="Qtrly sales-todate"/>
      <sheetName val="Condensed PL-30.9.02"/>
      <sheetName val="Cover"/>
      <sheetName val="Condensed BS-30.9.02"/>
      <sheetName val="Notes to IFS-30.9.2002"/>
      <sheetName val="Seasonal index"/>
      <sheetName val="KLSE-Qtrly Notes-30.9.2002"/>
      <sheetName val="Condensed CFS-30.9.02 "/>
      <sheetName val="Condensed Equity ste-30.9.02"/>
      <sheetName val="Balance Sheet-30.6.2002"/>
      <sheetName val="Income Statement-30.6.2002"/>
      <sheetName val="QTrly2002"/>
      <sheetName val="oil palm exp"/>
      <sheetName val="Qtrly PBT-todate"/>
      <sheetName val="SALES-QTR REPORT-sum-31.12.01"/>
      <sheetName val="PBT-QTR REPORT -sum-31.12.01"/>
      <sheetName val="Comparison (2)"/>
      <sheetName val="Income Statement-31.12.2001"/>
      <sheetName val="Balance Sheet-31.12.2001"/>
      <sheetName val="Comparison"/>
      <sheetName val="Qtrly Notes-31.12.01"/>
      <sheetName val="Interest expense summary"/>
      <sheetName val="Depreciation summary"/>
      <sheetName val="qL POULTRY-summary  (2)"/>
      <sheetName val="qL POULTRY-summary "/>
      <sheetName val="Tradisi-FIGO-summary   "/>
      <sheetName val="SCH-summary  "/>
      <sheetName val="SHH-summary "/>
      <sheetName val="PVG-pet-summary "/>
      <sheetName val="TLT-summary"/>
      <sheetName val="qlfoods-summary "/>
      <sheetName val="BM-summary  "/>
      <sheetName val="qlkk-summary "/>
      <sheetName val="Qtrly Notes"/>
      <sheetName val="Balance Sheet-31.3.2001"/>
      <sheetName val="Income Statement-31.3.2001"/>
      <sheetName val="Depreciation-mthly"/>
      <sheetName val="Interest expense-mthly"/>
      <sheetName val="Interest income-mthly"/>
    </sheetNames>
    <sheetDataSet>
      <sheetData sheetId="1">
        <row r="39">
          <cell r="J39">
            <v>26879.295</v>
          </cell>
        </row>
        <row r="44">
          <cell r="F44" t="str">
            <v>NA</v>
          </cell>
        </row>
      </sheetData>
      <sheetData sheetId="20">
        <row r="30">
          <cell r="G30">
            <v>-5184</v>
          </cell>
        </row>
      </sheetData>
      <sheetData sheetId="31">
        <row r="7">
          <cell r="J7" t="str">
            <v>Restated</v>
          </cell>
        </row>
        <row r="8">
          <cell r="H8" t="str">
            <v>At</v>
          </cell>
        </row>
        <row r="9">
          <cell r="J9" t="str">
            <v>31.3.2003</v>
          </cell>
        </row>
        <row r="10">
          <cell r="H10" t="str">
            <v>RM'000</v>
          </cell>
          <cell r="J10" t="str">
            <v>RM'000</v>
          </cell>
        </row>
        <row r="22">
          <cell r="J22">
            <v>196901.31908381864</v>
          </cell>
        </row>
        <row r="28">
          <cell r="J28">
            <v>195870.08330980715</v>
          </cell>
        </row>
        <row r="29">
          <cell r="J29">
            <v>1031.2357740114967</v>
          </cell>
        </row>
        <row r="30">
          <cell r="J30">
            <v>192133.1096740115</v>
          </cell>
        </row>
        <row r="48">
          <cell r="H48">
            <v>0</v>
          </cell>
        </row>
      </sheetData>
      <sheetData sheetId="53">
        <row r="44">
          <cell r="H44">
            <v>1.961787451151683</v>
          </cell>
        </row>
      </sheetData>
      <sheetData sheetId="65">
        <row r="44">
          <cell r="F44" t="str">
            <v>NA</v>
          </cell>
          <cell r="J44" t="str">
            <v>NA</v>
          </cell>
        </row>
      </sheetData>
      <sheetData sheetId="67">
        <row r="33">
          <cell r="J33">
            <v>60000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fit &amp; Loss2004"/>
      <sheetName val="Balance sheet 2004"/>
      <sheetName val="Current adjm (QLRE)"/>
      <sheetName val="Permanent adjm (QLRE)"/>
      <sheetName val="Current adjm (QLF)"/>
      <sheetName val="Permanent adjm (QLF)"/>
      <sheetName val="Current adjm  (2)(QLF)"/>
    </sheetNames>
    <sheetDataSet>
      <sheetData sheetId="0">
        <row r="20">
          <cell r="AL20">
            <v>-7911892</v>
          </cell>
        </row>
        <row r="21">
          <cell r="AL21">
            <v>90589</v>
          </cell>
        </row>
        <row r="36">
          <cell r="AL36">
            <v>-5184000</v>
          </cell>
        </row>
      </sheetData>
      <sheetData sheetId="1">
        <row r="44">
          <cell r="AJ44">
            <v>-5586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st"/>
      <sheetName val="AccumDepn"/>
      <sheetName val="Notes"/>
      <sheetName val="Sheet3"/>
    </sheetNames>
    <sheetDataSet>
      <sheetData sheetId="1">
        <row r="149">
          <cell r="AA149">
            <v>14958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LF"/>
      <sheetName val="QLR"/>
    </sheetNames>
    <sheetDataSet>
      <sheetData sheetId="1">
        <row r="38">
          <cell r="G38">
            <v>65838</v>
          </cell>
        </row>
        <row r="40">
          <cell r="G40">
            <v>-5656</v>
          </cell>
        </row>
        <row r="41">
          <cell r="G41">
            <v>-5318</v>
          </cell>
        </row>
        <row r="42">
          <cell r="G42">
            <v>91</v>
          </cell>
        </row>
        <row r="55">
          <cell r="G55">
            <v>-43127</v>
          </cell>
        </row>
        <row r="60">
          <cell r="G60">
            <v>-5184</v>
          </cell>
        </row>
        <row r="67">
          <cell r="G67">
            <v>-410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 31.12.2003"/>
      <sheetName val="Cash flow 30.9.2003"/>
      <sheetName val="Cash flow 31.3.03"/>
    </sheetNames>
    <sheetDataSet>
      <sheetData sheetId="1">
        <row r="62">
          <cell r="G62">
            <v>10415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L res-Con PL-31.3.03-draft"/>
      <sheetName val="QLresources-CBS-31.3.03-draft"/>
      <sheetName val="QLresources-CBS-31.12.02"/>
      <sheetName val="QL res-Con PL-31.12.02"/>
      <sheetName val="QLresources-CBS-30.9.2002 "/>
      <sheetName val="QL res-Con PL-30.9.2002 "/>
      <sheetName val="QL res-Con PL-30.6.2002"/>
      <sheetName val="QLresources-CBS-30.6.2002"/>
      <sheetName val="adjustments"/>
      <sheetName val="QLresources-CBS-31.12.2001"/>
      <sheetName val="Con PL-31.12.01"/>
      <sheetName val="Balance sheet-30.9.01"/>
      <sheetName val="ETB-oct01 to dec01"/>
      <sheetName val="PL-Company-31.12.01"/>
      <sheetName val="ETB-30.6.01-30.9.2001"/>
      <sheetName val="MBB-30.9.01"/>
      <sheetName val="Journal-30.9.01"/>
      <sheetName val="Journal-30.6.01"/>
      <sheetName val="ETB-30.6.01"/>
      <sheetName val="ETB"/>
      <sheetName val="MBB"/>
      <sheetName val="MBB-30.6.01"/>
      <sheetName val="Taxation-kpmg"/>
      <sheetName val="PL-Company"/>
      <sheetName val="Journals"/>
      <sheetName val="Balance sheet"/>
      <sheetName val="Con PL"/>
      <sheetName val="QLresources-CBS"/>
      <sheetName val="Investment"/>
    </sheetNames>
    <sheetDataSet>
      <sheetData sheetId="0">
        <row r="45">
          <cell r="H45">
            <v>-5160000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3:E19"/>
  <sheetViews>
    <sheetView workbookViewId="0" topLeftCell="A13">
      <selection activeCell="E19" sqref="E19"/>
    </sheetView>
  </sheetViews>
  <sheetFormatPr defaultColWidth="9.140625" defaultRowHeight="15"/>
  <sheetData>
    <row r="13" ht="19.5">
      <c r="E13" s="13" t="s">
        <v>247</v>
      </c>
    </row>
    <row r="14" ht="15">
      <c r="E14" s="24" t="s">
        <v>214</v>
      </c>
    </row>
    <row r="16" ht="15">
      <c r="B16" s="24" t="s">
        <v>258</v>
      </c>
    </row>
    <row r="19" ht="15">
      <c r="E19" s="26" t="s">
        <v>147</v>
      </c>
    </row>
  </sheetData>
  <sheetProtection/>
  <printOptions/>
  <pageMargins left="0.75" right="0.75" top="1" bottom="1" header="0.5" footer="0.5"/>
  <pageSetup fitToHeight="1" fitToWidth="1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233"/>
  <sheetViews>
    <sheetView view="pageBreakPreview" zoomScaleSheetLayoutView="100" workbookViewId="0" topLeftCell="A1">
      <pane xSplit="1" ySplit="6" topLeftCell="B5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58" sqref="D58"/>
    </sheetView>
  </sheetViews>
  <sheetFormatPr defaultColWidth="9.140625" defaultRowHeight="15"/>
  <cols>
    <col min="1" max="1" width="6.7109375" style="0" customWidth="1"/>
    <col min="2" max="2" width="39.8515625" style="0" customWidth="1"/>
    <col min="3" max="3" width="15.8515625" style="0" customWidth="1"/>
    <col min="4" max="4" width="18.28125" style="0" customWidth="1"/>
    <col min="5" max="5" width="17.28125" style="0" customWidth="1"/>
    <col min="6" max="6" width="32.421875" style="0" customWidth="1"/>
    <col min="7" max="7" width="13.421875" style="0" customWidth="1"/>
    <col min="8" max="8" width="3.8515625" style="0" customWidth="1"/>
    <col min="9" max="9" width="12.140625" style="0" customWidth="1"/>
  </cols>
  <sheetData>
    <row r="1" ht="29.25" customHeight="1">
      <c r="A1" s="13" t="s">
        <v>247</v>
      </c>
    </row>
    <row r="2" ht="15">
      <c r="A2" s="24" t="s">
        <v>214</v>
      </c>
    </row>
    <row r="3" spans="1:2" ht="15">
      <c r="A3" s="24" t="s">
        <v>258</v>
      </c>
      <c r="B3" s="24" t="s">
        <v>258</v>
      </c>
    </row>
    <row r="4" ht="15">
      <c r="A4" s="24"/>
    </row>
    <row r="5" ht="15">
      <c r="A5" s="1" t="s">
        <v>90</v>
      </c>
    </row>
    <row r="7" spans="1:2" ht="18.75">
      <c r="A7" s="84" t="s">
        <v>91</v>
      </c>
      <c r="B7" s="85" t="s">
        <v>49</v>
      </c>
    </row>
    <row r="8" ht="15">
      <c r="B8" t="s">
        <v>50</v>
      </c>
    </row>
    <row r="10" ht="15">
      <c r="B10" t="s">
        <v>176</v>
      </c>
    </row>
    <row r="12" ht="15">
      <c r="B12" t="s">
        <v>51</v>
      </c>
    </row>
    <row r="13" ht="15">
      <c r="B13" t="s">
        <v>311</v>
      </c>
    </row>
    <row r="15" spans="1:2" ht="18.75">
      <c r="A15" s="84" t="s">
        <v>92</v>
      </c>
      <c r="B15" s="82" t="s">
        <v>131</v>
      </c>
    </row>
    <row r="16" ht="15">
      <c r="B16" t="s">
        <v>93</v>
      </c>
    </row>
    <row r="18" spans="1:2" ht="18.75">
      <c r="A18" s="90" t="s">
        <v>94</v>
      </c>
      <c r="B18" s="82" t="s">
        <v>52</v>
      </c>
    </row>
    <row r="19" ht="15">
      <c r="B19" t="s">
        <v>300</v>
      </c>
    </row>
    <row r="21" ht="15">
      <c r="B21" t="s">
        <v>116</v>
      </c>
    </row>
    <row r="22" ht="15">
      <c r="B22" t="s">
        <v>117</v>
      </c>
    </row>
    <row r="24" ht="15">
      <c r="B24" t="s">
        <v>40</v>
      </c>
    </row>
    <row r="25" ht="15">
      <c r="B25" t="s">
        <v>74</v>
      </c>
    </row>
    <row r="26" ht="15">
      <c r="B26" t="s">
        <v>41</v>
      </c>
    </row>
    <row r="27" ht="15">
      <c r="B27" t="s">
        <v>75</v>
      </c>
    </row>
    <row r="30" ht="15">
      <c r="B30" t="s">
        <v>39</v>
      </c>
    </row>
    <row r="32" spans="1:2" ht="18.75">
      <c r="A32" s="84" t="s">
        <v>95</v>
      </c>
      <c r="B32" s="82" t="s">
        <v>53</v>
      </c>
    </row>
    <row r="33" ht="15">
      <c r="B33" t="s">
        <v>54</v>
      </c>
    </row>
    <row r="35" spans="1:2" ht="18.75">
      <c r="A35" s="84" t="s">
        <v>96</v>
      </c>
      <c r="B35" s="82" t="s">
        <v>88</v>
      </c>
    </row>
    <row r="36" ht="15">
      <c r="B36" t="s">
        <v>89</v>
      </c>
    </row>
    <row r="38" spans="1:2" ht="18.75">
      <c r="A38" s="84" t="s">
        <v>97</v>
      </c>
      <c r="B38" s="82" t="s">
        <v>55</v>
      </c>
    </row>
    <row r="39" ht="15">
      <c r="B39" t="s">
        <v>98</v>
      </c>
    </row>
    <row r="42" spans="1:2" ht="18.75">
      <c r="A42" s="84" t="s">
        <v>99</v>
      </c>
      <c r="B42" s="82" t="s">
        <v>56</v>
      </c>
    </row>
    <row r="43" spans="4:5" ht="15">
      <c r="D43" s="2" t="s">
        <v>252</v>
      </c>
      <c r="E43" s="2" t="s">
        <v>252</v>
      </c>
    </row>
    <row r="44" spans="4:5" ht="15">
      <c r="D44" s="2" t="s">
        <v>261</v>
      </c>
      <c r="E44" s="2" t="s">
        <v>251</v>
      </c>
    </row>
    <row r="45" spans="4:5" ht="15">
      <c r="D45" s="2" t="s">
        <v>219</v>
      </c>
      <c r="E45" s="2" t="s">
        <v>219</v>
      </c>
    </row>
    <row r="46" ht="15">
      <c r="B46" t="s">
        <v>57</v>
      </c>
    </row>
    <row r="47" spans="2:5" ht="15">
      <c r="B47" t="s">
        <v>12</v>
      </c>
      <c r="D47" s="55">
        <f>-SUM('[2]Condensed Equity ste-30.9.03'!G30)</f>
        <v>5184</v>
      </c>
      <c r="E47" s="55">
        <v>2160</v>
      </c>
    </row>
    <row r="48" spans="2:5" ht="17.25">
      <c r="B48" t="s">
        <v>11</v>
      </c>
      <c r="D48" s="91">
        <v>0</v>
      </c>
      <c r="E48" s="91">
        <v>3000</v>
      </c>
    </row>
    <row r="49" spans="4:5" ht="17.25">
      <c r="D49" s="91">
        <f>SUM(D47:D48)</f>
        <v>5184</v>
      </c>
      <c r="E49" s="91">
        <f>SUM(E47:E48)</f>
        <v>5160</v>
      </c>
    </row>
    <row r="50" spans="1:5" ht="20.25">
      <c r="A50" s="84" t="s">
        <v>100</v>
      </c>
      <c r="B50" s="82" t="s">
        <v>58</v>
      </c>
      <c r="D50" s="91"/>
      <c r="E50" s="91"/>
    </row>
    <row r="51" spans="1:5" ht="20.25">
      <c r="A51" s="84"/>
      <c r="B51" s="14" t="s">
        <v>301</v>
      </c>
      <c r="D51" s="91"/>
      <c r="E51" s="91"/>
    </row>
    <row r="52" spans="4:5" ht="17.25">
      <c r="D52" s="91"/>
      <c r="E52" s="91"/>
    </row>
    <row r="53" spans="1:5" ht="15">
      <c r="A53" s="55"/>
      <c r="B53" s="92" t="s">
        <v>302</v>
      </c>
      <c r="C53" s="55"/>
      <c r="D53" s="56" t="s">
        <v>221</v>
      </c>
      <c r="E53" s="56" t="s">
        <v>249</v>
      </c>
    </row>
    <row r="54" spans="1:5" ht="15">
      <c r="A54" s="55"/>
      <c r="B54" s="55"/>
      <c r="C54" s="55"/>
      <c r="D54" s="56" t="s">
        <v>219</v>
      </c>
      <c r="E54" s="56" t="s">
        <v>219</v>
      </c>
    </row>
    <row r="55" spans="1:5" ht="15">
      <c r="A55" s="55"/>
      <c r="B55" s="177" t="s">
        <v>42</v>
      </c>
      <c r="C55" s="55"/>
      <c r="D55" s="55">
        <v>116154</v>
      </c>
      <c r="E55" s="55">
        <v>14088</v>
      </c>
    </row>
    <row r="56" spans="1:5" ht="15">
      <c r="A56" s="55"/>
      <c r="B56" s="177" t="s">
        <v>43</v>
      </c>
      <c r="C56" s="55"/>
      <c r="D56" s="55">
        <v>217407</v>
      </c>
      <c r="E56" s="55">
        <v>9763</v>
      </c>
    </row>
    <row r="57" spans="1:5" ht="15">
      <c r="A57" s="55"/>
      <c r="B57" s="177" t="s">
        <v>44</v>
      </c>
      <c r="C57" s="55"/>
      <c r="D57" s="55">
        <v>456443</v>
      </c>
      <c r="E57" s="55">
        <v>10659</v>
      </c>
    </row>
    <row r="58" spans="1:5" ht="15">
      <c r="A58" s="55"/>
      <c r="B58" s="177" t="s">
        <v>45</v>
      </c>
      <c r="C58" s="55"/>
      <c r="D58" s="55">
        <v>109537</v>
      </c>
      <c r="E58" s="55">
        <v>5641</v>
      </c>
    </row>
    <row r="59" spans="1:5" ht="15.75" thickBot="1">
      <c r="A59" s="55"/>
      <c r="B59" s="55" t="s">
        <v>250</v>
      </c>
      <c r="C59" s="55"/>
      <c r="D59" s="176">
        <f>SUM(D55:D58)</f>
        <v>899541</v>
      </c>
      <c r="E59" s="176">
        <f>SUM(E55:E58)</f>
        <v>40151</v>
      </c>
    </row>
    <row r="60" spans="1:5" ht="15.75" thickTop="1">
      <c r="A60" s="55"/>
      <c r="B60" s="55"/>
      <c r="C60" s="55"/>
      <c r="D60" s="55"/>
      <c r="E60" s="55"/>
    </row>
    <row r="61" spans="1:2" ht="18.75">
      <c r="A61" s="84" t="s">
        <v>101</v>
      </c>
      <c r="B61" s="93" t="s">
        <v>59</v>
      </c>
    </row>
    <row r="62" ht="15">
      <c r="B62" s="177" t="s">
        <v>60</v>
      </c>
    </row>
    <row r="64" spans="1:2" ht="18.75">
      <c r="A64" s="84" t="s">
        <v>102</v>
      </c>
      <c r="B64" s="93" t="s">
        <v>132</v>
      </c>
    </row>
    <row r="65" ht="15">
      <c r="B65" t="s">
        <v>137</v>
      </c>
    </row>
    <row r="67" spans="1:2" ht="18.75">
      <c r="A67" s="84" t="s">
        <v>103</v>
      </c>
      <c r="B67" s="93" t="s">
        <v>61</v>
      </c>
    </row>
    <row r="68" ht="15">
      <c r="B68" s="17" t="s">
        <v>312</v>
      </c>
    </row>
    <row r="69" ht="15">
      <c r="B69" s="17"/>
    </row>
    <row r="70" ht="15">
      <c r="B70" s="17"/>
    </row>
    <row r="72" spans="1:2" ht="18.75">
      <c r="A72" s="84" t="s">
        <v>104</v>
      </c>
      <c r="B72" s="85" t="s">
        <v>105</v>
      </c>
    </row>
    <row r="74" ht="15">
      <c r="B74" s="17" t="s">
        <v>106</v>
      </c>
    </row>
    <row r="75" spans="2:5" ht="15">
      <c r="B75" t="s">
        <v>133</v>
      </c>
      <c r="E75" s="2" t="s">
        <v>107</v>
      </c>
    </row>
    <row r="76" spans="2:5" ht="15">
      <c r="B76" t="s">
        <v>253</v>
      </c>
      <c r="E76" s="56">
        <v>305</v>
      </c>
    </row>
    <row r="77" spans="2:5" ht="15">
      <c r="B77" t="s">
        <v>303</v>
      </c>
      <c r="E77" s="55">
        <v>19</v>
      </c>
    </row>
    <row r="78" spans="2:5" ht="15.75" thickBot="1">
      <c r="B78" t="s">
        <v>304</v>
      </c>
      <c r="E78" s="176">
        <f>SUM(E76:E77)</f>
        <v>324</v>
      </c>
    </row>
    <row r="79" ht="15.75" thickTop="1"/>
    <row r="85" spans="1:2" ht="18.75">
      <c r="A85" s="86"/>
      <c r="B85" s="85"/>
    </row>
    <row r="105" ht="15">
      <c r="A105" s="2"/>
    </row>
    <row r="106" ht="15">
      <c r="A106" s="2"/>
    </row>
    <row r="108" spans="1:2" ht="15">
      <c r="A108" s="2"/>
      <c r="B108" s="70"/>
    </row>
    <row r="109" ht="15">
      <c r="B109" s="70"/>
    </row>
    <row r="110" ht="15">
      <c r="B110" s="70"/>
    </row>
    <row r="111" ht="15">
      <c r="B111" s="70"/>
    </row>
    <row r="112" ht="15">
      <c r="B112" s="70"/>
    </row>
    <row r="114" ht="15">
      <c r="A114" s="2"/>
    </row>
    <row r="115" ht="15">
      <c r="A115" s="2"/>
    </row>
    <row r="116" ht="15">
      <c r="B116" s="17"/>
    </row>
    <row r="119" ht="15">
      <c r="B119" s="17"/>
    </row>
    <row r="120" spans="1:2" ht="15">
      <c r="A120" s="2"/>
      <c r="B120" s="17"/>
    </row>
    <row r="121" ht="15">
      <c r="B121" s="17"/>
    </row>
    <row r="125" spans="1:2" ht="18.75">
      <c r="A125" s="86"/>
      <c r="B125" s="85"/>
    </row>
    <row r="126" ht="15">
      <c r="B126" s="14"/>
    </row>
    <row r="127" ht="15">
      <c r="B127" s="14"/>
    </row>
    <row r="128" ht="15">
      <c r="B128" s="14"/>
    </row>
    <row r="129" spans="1:2" ht="18.75">
      <c r="A129" s="86"/>
      <c r="B129" s="82"/>
    </row>
    <row r="130" ht="15">
      <c r="B130" s="14"/>
    </row>
    <row r="131" ht="15">
      <c r="B131" s="14"/>
    </row>
    <row r="133" spans="1:6" ht="18.75">
      <c r="A133" s="86"/>
      <c r="B133" s="87"/>
      <c r="C133" s="28"/>
      <c r="D133" s="28"/>
      <c r="E133" s="28"/>
      <c r="F133" s="28"/>
    </row>
    <row r="134" spans="2:6" ht="15">
      <c r="B134" s="21"/>
      <c r="C134" s="22"/>
      <c r="D134" s="22"/>
      <c r="E134" s="22"/>
      <c r="F134" s="22"/>
    </row>
    <row r="135" spans="2:6" ht="15">
      <c r="B135" s="21"/>
      <c r="C135" s="22"/>
      <c r="D135" s="22"/>
      <c r="E135" s="22"/>
      <c r="F135" s="22"/>
    </row>
    <row r="137" spans="3:6" ht="15">
      <c r="C137" s="55"/>
      <c r="D137" s="55"/>
      <c r="E137" s="57"/>
      <c r="F137" s="55"/>
    </row>
    <row r="138" spans="3:6" ht="17.25">
      <c r="C138" s="77"/>
      <c r="D138" s="30"/>
      <c r="E138" s="81"/>
      <c r="F138" s="30"/>
    </row>
    <row r="139" spans="3:6" ht="15">
      <c r="C139" s="55"/>
      <c r="D139" s="55"/>
      <c r="E139" s="55"/>
      <c r="F139" s="55"/>
    </row>
    <row r="140" spans="3:6" ht="15">
      <c r="C140" s="55"/>
      <c r="D140" s="56"/>
      <c r="E140" s="55"/>
      <c r="F140" s="56"/>
    </row>
    <row r="141" spans="3:6" ht="17.25">
      <c r="C141" s="40"/>
      <c r="D141" s="40"/>
      <c r="E141" s="41"/>
      <c r="F141" s="40"/>
    </row>
    <row r="142" spans="3:6" ht="17.25">
      <c r="C142" s="29"/>
      <c r="D142" s="29"/>
      <c r="E142" s="29"/>
      <c r="F142" s="29"/>
    </row>
    <row r="146" spans="1:2" ht="18.75">
      <c r="A146" s="86"/>
      <c r="B146" s="85"/>
    </row>
    <row r="147" ht="15">
      <c r="B147" s="17"/>
    </row>
    <row r="149" spans="1:2" ht="18.75">
      <c r="A149" s="86"/>
      <c r="B149" s="85"/>
    </row>
    <row r="150" spans="1:6" ht="18.75">
      <c r="A150" s="86"/>
      <c r="B150" s="85"/>
      <c r="C150" s="28"/>
      <c r="D150" s="28"/>
      <c r="E150" s="28"/>
      <c r="F150" s="28"/>
    </row>
    <row r="151" spans="1:6" ht="18.75">
      <c r="A151" s="86"/>
      <c r="B151" s="85"/>
      <c r="C151" s="22"/>
      <c r="D151" s="22"/>
      <c r="E151" s="22"/>
      <c r="F151" s="22"/>
    </row>
    <row r="152" spans="1:6" ht="18.75">
      <c r="A152" s="86"/>
      <c r="B152" s="85"/>
      <c r="C152" s="22"/>
      <c r="D152" s="22"/>
      <c r="E152" s="22"/>
      <c r="F152" s="22"/>
    </row>
    <row r="153" spans="1:2" ht="18.75">
      <c r="A153" s="86"/>
      <c r="B153" s="85"/>
    </row>
    <row r="154" spans="1:2" ht="18.75">
      <c r="A154" s="86"/>
      <c r="B154" s="17"/>
    </row>
    <row r="155" spans="1:2" ht="18.75">
      <c r="A155" s="86"/>
      <c r="B155" s="85"/>
    </row>
    <row r="156" spans="1:2" ht="18.75">
      <c r="A156" s="86"/>
      <c r="B156" s="17"/>
    </row>
    <row r="157" spans="1:2" ht="18.75">
      <c r="A157" s="86"/>
      <c r="B157" s="17"/>
    </row>
    <row r="158" spans="1:6" ht="18.75">
      <c r="A158" s="86"/>
      <c r="B158" s="17"/>
      <c r="C158" s="76"/>
      <c r="D158" s="76"/>
      <c r="E158" s="76"/>
      <c r="F158" s="76"/>
    </row>
    <row r="159" spans="1:6" ht="18.75">
      <c r="A159" s="86"/>
      <c r="B159" s="17"/>
      <c r="C159" s="76"/>
      <c r="D159" s="76"/>
      <c r="E159" s="76"/>
      <c r="F159" s="76"/>
    </row>
    <row r="160" spans="1:2" ht="18.75">
      <c r="A160" s="86"/>
      <c r="B160" s="85"/>
    </row>
    <row r="161" spans="1:6" ht="18.75">
      <c r="A161" s="86"/>
      <c r="E161" s="28"/>
      <c r="F161" s="28"/>
    </row>
    <row r="162" spans="1:6" ht="18.75">
      <c r="A162" s="86"/>
      <c r="B162" s="88"/>
      <c r="E162" s="22"/>
      <c r="F162" s="22"/>
    </row>
    <row r="163" spans="1:2" ht="18.75">
      <c r="A163" s="86"/>
      <c r="B163" s="17"/>
    </row>
    <row r="164" spans="1:2" ht="18.75">
      <c r="A164" s="86"/>
      <c r="B164" s="17"/>
    </row>
    <row r="165" spans="1:2" ht="18.75">
      <c r="A165" s="86"/>
      <c r="B165" s="17"/>
    </row>
    <row r="166" ht="15">
      <c r="B166" s="17"/>
    </row>
    <row r="168" spans="1:2" ht="15">
      <c r="A168" s="28"/>
      <c r="B168" s="25"/>
    </row>
    <row r="169" spans="1:2" ht="15">
      <c r="A169" s="28"/>
      <c r="B169" s="17"/>
    </row>
    <row r="170" ht="15">
      <c r="B170" s="17"/>
    </row>
    <row r="171" spans="1:2" ht="18.75">
      <c r="A171" s="84"/>
      <c r="B171" s="85"/>
    </row>
    <row r="172" spans="1:2" ht="15">
      <c r="A172" s="28"/>
      <c r="B172" s="17"/>
    </row>
    <row r="173" spans="1:2" ht="15">
      <c r="A173" s="28"/>
      <c r="B173" s="17"/>
    </row>
    <row r="175" spans="1:2" ht="15">
      <c r="A175" s="28"/>
      <c r="B175" s="25"/>
    </row>
    <row r="176" spans="1:2" ht="15">
      <c r="A176" s="28"/>
      <c r="B176" s="25"/>
    </row>
    <row r="177" spans="1:2" ht="15">
      <c r="A177" s="28"/>
      <c r="B177" s="25"/>
    </row>
    <row r="178" ht="15">
      <c r="B178" s="17"/>
    </row>
    <row r="179" ht="15">
      <c r="B179" s="17"/>
    </row>
    <row r="180" ht="15">
      <c r="B180" s="16"/>
    </row>
    <row r="181" spans="1:2" ht="18.75">
      <c r="A181" s="86"/>
      <c r="B181" s="82"/>
    </row>
    <row r="182" spans="5:6" ht="15">
      <c r="E182" s="2"/>
      <c r="F182" s="2"/>
    </row>
    <row r="183" spans="2:6" ht="15">
      <c r="B183" s="27"/>
      <c r="E183" s="35"/>
      <c r="F183" s="35"/>
    </row>
    <row r="184" spans="2:6" ht="17.25">
      <c r="B184" s="27"/>
      <c r="E184" s="29"/>
      <c r="F184" s="35"/>
    </row>
    <row r="185" spans="5:6" ht="17.25">
      <c r="E185" s="29"/>
      <c r="F185" s="36"/>
    </row>
    <row r="186" spans="2:6" ht="15">
      <c r="B186" s="27"/>
      <c r="E186" s="36"/>
      <c r="F186" s="35"/>
    </row>
    <row r="187" spans="2:6" ht="17.25">
      <c r="B187" s="27"/>
      <c r="E187" s="29"/>
      <c r="F187" s="35"/>
    </row>
    <row r="188" spans="5:6" ht="15">
      <c r="E188" s="35"/>
      <c r="F188" s="36"/>
    </row>
    <row r="189" spans="2:6" ht="15">
      <c r="B189" s="27"/>
      <c r="E189" s="55"/>
      <c r="F189" s="35"/>
    </row>
    <row r="190" spans="2:6" ht="17.25">
      <c r="B190" s="27"/>
      <c r="E190" s="29"/>
      <c r="F190" s="35"/>
    </row>
    <row r="191" spans="5:6" ht="15">
      <c r="E191" s="35"/>
      <c r="F191" s="36"/>
    </row>
    <row r="192" spans="2:6" ht="15">
      <c r="B192" s="27"/>
      <c r="E192" s="36"/>
      <c r="F192" s="35"/>
    </row>
    <row r="193" spans="2:6" ht="17.25">
      <c r="B193" s="27"/>
      <c r="E193" s="29"/>
      <c r="F193" s="35"/>
    </row>
    <row r="194" spans="2:6" ht="15">
      <c r="B194" s="27"/>
      <c r="C194" s="14"/>
      <c r="E194" s="36"/>
      <c r="F194" s="35"/>
    </row>
    <row r="195" spans="2:6" ht="15">
      <c r="B195" s="27"/>
      <c r="E195" s="36"/>
      <c r="F195" s="35"/>
    </row>
    <row r="196" spans="2:6" ht="17.25">
      <c r="B196" s="27"/>
      <c r="E196" s="60"/>
      <c r="F196" s="29"/>
    </row>
    <row r="197" spans="5:6" ht="17.25">
      <c r="E197" s="35"/>
      <c r="F197" s="64"/>
    </row>
    <row r="198" spans="5:6" ht="17.25">
      <c r="E198" s="35"/>
      <c r="F198" s="64"/>
    </row>
    <row r="199" spans="1:2" ht="15">
      <c r="A199" s="28"/>
      <c r="B199" s="25"/>
    </row>
    <row r="200" ht="15">
      <c r="B200" s="17"/>
    </row>
    <row r="201" ht="15">
      <c r="B201" s="17"/>
    </row>
    <row r="202" spans="1:2" ht="18.75">
      <c r="A202" s="84"/>
      <c r="B202" s="82"/>
    </row>
    <row r="203" ht="15">
      <c r="B203" s="17"/>
    </row>
    <row r="206" spans="1:2" ht="18.75">
      <c r="A206" s="86"/>
      <c r="B206" s="85"/>
    </row>
    <row r="207" ht="15">
      <c r="B207" s="16"/>
    </row>
    <row r="208" ht="15">
      <c r="B208" s="20"/>
    </row>
    <row r="209" spans="1:2" ht="18.75">
      <c r="A209" s="86"/>
      <c r="B209" s="87"/>
    </row>
    <row r="210" ht="15">
      <c r="B210" s="17"/>
    </row>
    <row r="211" ht="15">
      <c r="B211" s="17"/>
    </row>
    <row r="212" ht="15">
      <c r="B212" s="17"/>
    </row>
    <row r="213" ht="15">
      <c r="B213" s="17"/>
    </row>
    <row r="214" spans="1:2" ht="18.75">
      <c r="A214" s="86"/>
      <c r="B214" s="85"/>
    </row>
    <row r="215" ht="15">
      <c r="B215" s="17"/>
    </row>
    <row r="216" ht="15">
      <c r="B216" s="17"/>
    </row>
    <row r="217" ht="15">
      <c r="B217" s="17"/>
    </row>
    <row r="218" ht="15">
      <c r="B218" s="17"/>
    </row>
    <row r="219" spans="2:6" ht="15">
      <c r="B219" s="17"/>
      <c r="C219" s="28"/>
      <c r="D219" s="28"/>
      <c r="E219" s="28"/>
      <c r="F219" s="28"/>
    </row>
    <row r="220" spans="3:6" ht="15">
      <c r="C220" s="22"/>
      <c r="D220" s="22"/>
      <c r="E220" s="22"/>
      <c r="F220" s="22"/>
    </row>
    <row r="221" spans="2:6" ht="15">
      <c r="B221" s="17"/>
      <c r="C221" s="22"/>
      <c r="D221" s="22"/>
      <c r="E221" s="22"/>
      <c r="F221" s="22"/>
    </row>
    <row r="223" spans="1:2" ht="15">
      <c r="A223" s="2"/>
      <c r="B223" s="17"/>
    </row>
    <row r="224" ht="15">
      <c r="B224" s="16"/>
    </row>
    <row r="225" spans="1:5" ht="15">
      <c r="A225" s="19"/>
      <c r="B225" s="15"/>
      <c r="C225" s="19"/>
      <c r="D225" s="19"/>
      <c r="E225" s="14"/>
    </row>
    <row r="226" spans="2:5" ht="15">
      <c r="B226" s="17"/>
      <c r="C226" s="19"/>
      <c r="D226" s="19"/>
      <c r="E226" s="14"/>
    </row>
    <row r="227" spans="1:5" ht="15">
      <c r="A227" s="89"/>
      <c r="B227" s="17"/>
      <c r="C227" s="19"/>
      <c r="D227" s="19"/>
      <c r="E227" s="14"/>
    </row>
    <row r="228" spans="2:5" ht="15">
      <c r="B228" s="17"/>
      <c r="C228" s="19"/>
      <c r="D228" s="19"/>
      <c r="E228" s="14"/>
    </row>
    <row r="229" spans="2:5" ht="15">
      <c r="B229" s="19"/>
      <c r="C229" s="19"/>
      <c r="D229" s="19"/>
      <c r="E229" s="19"/>
    </row>
    <row r="230" spans="2:6" ht="15">
      <c r="B230" s="17"/>
      <c r="E230" s="23"/>
      <c r="F230" s="17"/>
    </row>
    <row r="231" spans="2:6" ht="15">
      <c r="B231" s="37"/>
      <c r="F231" s="17"/>
    </row>
    <row r="233" ht="15">
      <c r="F233" s="18"/>
    </row>
  </sheetData>
  <sheetProtection/>
  <printOptions/>
  <pageMargins left="0.75" right="0.75" top="1" bottom="1" header="0.5" footer="0.5"/>
  <pageSetup blackAndWhite="1" fitToHeight="1" fitToWidth="1" horizontalDpi="300" verticalDpi="300" orientation="portrait" paperSize="8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6"/>
  <sheetViews>
    <sheetView workbookViewId="0" topLeftCell="A1">
      <pane xSplit="1" ySplit="9" topLeftCell="B4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1" sqref="H21"/>
    </sheetView>
  </sheetViews>
  <sheetFormatPr defaultColWidth="9.140625" defaultRowHeight="15"/>
  <cols>
    <col min="1" max="1" width="5.421875" style="0" customWidth="1"/>
    <col min="7" max="7" width="11.421875" style="0" bestFit="1" customWidth="1"/>
    <col min="8" max="8" width="13.8515625" style="0" customWidth="1"/>
    <col min="9" max="9" width="9.00390625" style="0" customWidth="1"/>
    <col min="10" max="10" width="13.140625" style="0" customWidth="1"/>
    <col min="11" max="11" width="9.421875" style="0" bestFit="1" customWidth="1"/>
  </cols>
  <sheetData>
    <row r="1" ht="19.5">
      <c r="A1" s="13" t="s">
        <v>247</v>
      </c>
    </row>
    <row r="2" ht="15">
      <c r="A2" s="24" t="s">
        <v>214</v>
      </c>
    </row>
    <row r="3" ht="15">
      <c r="A3" s="24"/>
    </row>
    <row r="4" ht="18">
      <c r="A4" s="4" t="s">
        <v>297</v>
      </c>
    </row>
    <row r="5" ht="15">
      <c r="A5" s="24"/>
    </row>
    <row r="6" ht="18.75">
      <c r="A6" s="82" t="s">
        <v>298</v>
      </c>
    </row>
    <row r="7" spans="1:10" ht="18.75">
      <c r="A7" s="82"/>
      <c r="J7" s="28" t="str">
        <f>'[2]Condensed BS-30.6.2003'!J7</f>
        <v>Restated</v>
      </c>
    </row>
    <row r="8" spans="8:10" ht="15">
      <c r="H8" s="28" t="str">
        <f>'[2]Condensed BS-30.6.2003'!H8</f>
        <v>At</v>
      </c>
      <c r="I8" s="28"/>
      <c r="J8" s="28" t="s">
        <v>178</v>
      </c>
    </row>
    <row r="9" spans="7:10" ht="15">
      <c r="G9" s="2" t="s">
        <v>62</v>
      </c>
      <c r="H9" s="193" t="s">
        <v>261</v>
      </c>
      <c r="I9" s="193"/>
      <c r="J9" s="28" t="str">
        <f>'[2]Condensed BS-30.6.2003'!J9</f>
        <v>31.3.2003</v>
      </c>
    </row>
    <row r="10" spans="8:10" ht="15">
      <c r="H10" s="28" t="str">
        <f>'[2]Condensed BS-30.6.2003'!H10</f>
        <v>RM'000</v>
      </c>
      <c r="I10" s="28"/>
      <c r="J10" s="28" t="str">
        <f>'[2]Condensed BS-30.6.2003'!J10</f>
        <v>RM'000</v>
      </c>
    </row>
    <row r="11" ht="15">
      <c r="C11" t="s">
        <v>299</v>
      </c>
    </row>
    <row r="12" spans="2:10" ht="18.75">
      <c r="B12" s="82" t="s">
        <v>59</v>
      </c>
      <c r="H12" s="55">
        <v>208849</v>
      </c>
      <c r="I12" s="55"/>
      <c r="J12" s="55">
        <v>188667</v>
      </c>
    </row>
    <row r="13" spans="2:10" ht="18.75">
      <c r="B13" s="82" t="s">
        <v>307</v>
      </c>
      <c r="H13" s="55">
        <v>2456</v>
      </c>
      <c r="I13" s="55"/>
      <c r="J13" s="55">
        <v>2229</v>
      </c>
    </row>
    <row r="14" spans="2:10" ht="18.75">
      <c r="B14" s="82" t="s">
        <v>63</v>
      </c>
      <c r="H14" s="55">
        <v>113</v>
      </c>
      <c r="I14" s="55"/>
      <c r="J14" s="55">
        <v>113</v>
      </c>
    </row>
    <row r="15" spans="2:10" ht="18.75">
      <c r="B15" s="82" t="s">
        <v>28</v>
      </c>
      <c r="H15" s="55">
        <v>89</v>
      </c>
      <c r="I15" s="55"/>
      <c r="J15" s="55">
        <v>93</v>
      </c>
    </row>
    <row r="17" ht="18.75">
      <c r="B17" s="82" t="s">
        <v>227</v>
      </c>
    </row>
    <row r="18" spans="2:10" ht="15">
      <c r="B18" t="s">
        <v>64</v>
      </c>
      <c r="H18" s="174">
        <v>80545</v>
      </c>
      <c r="J18" s="174">
        <v>66594</v>
      </c>
    </row>
    <row r="19" spans="2:10" ht="15">
      <c r="B19" t="s">
        <v>198</v>
      </c>
      <c r="H19" s="58">
        <v>91758</v>
      </c>
      <c r="J19" s="58">
        <v>87925</v>
      </c>
    </row>
    <row r="20" spans="2:10" ht="15">
      <c r="B20" t="s">
        <v>197</v>
      </c>
      <c r="H20" s="58">
        <v>32505</v>
      </c>
      <c r="J20" s="58">
        <v>29577</v>
      </c>
    </row>
    <row r="21" spans="2:10" ht="15">
      <c r="B21" t="s">
        <v>24</v>
      </c>
      <c r="H21" s="58">
        <v>27606</v>
      </c>
      <c r="J21" s="58">
        <v>12805</v>
      </c>
    </row>
    <row r="22" spans="8:10" ht="15">
      <c r="H22" s="175">
        <f>SUM(H18:H21)</f>
        <v>232414</v>
      </c>
      <c r="J22" s="175">
        <f>'[2]Condensed BS-30.6.2003'!J22</f>
        <v>196901.31908381864</v>
      </c>
    </row>
    <row r="23" spans="2:10" ht="18.75">
      <c r="B23" s="82" t="s">
        <v>228</v>
      </c>
      <c r="H23" s="7"/>
      <c r="J23" s="69"/>
    </row>
    <row r="24" spans="2:10" ht="15">
      <c r="B24" t="s">
        <v>65</v>
      </c>
      <c r="H24" s="58">
        <v>43988</v>
      </c>
      <c r="J24" s="58">
        <v>36920</v>
      </c>
    </row>
    <row r="25" spans="2:10" ht="15">
      <c r="B25" t="s">
        <v>66</v>
      </c>
      <c r="H25" s="58">
        <v>156373</v>
      </c>
      <c r="J25" s="58">
        <v>139896</v>
      </c>
    </row>
    <row r="26" spans="2:10" ht="15">
      <c r="B26" t="s">
        <v>73</v>
      </c>
      <c r="H26" s="58">
        <v>26175</v>
      </c>
      <c r="J26" s="58">
        <v>17633</v>
      </c>
    </row>
    <row r="27" spans="2:10" ht="15">
      <c r="B27" t="s">
        <v>67</v>
      </c>
      <c r="H27" s="58">
        <v>1748</v>
      </c>
      <c r="J27" s="58">
        <v>1421</v>
      </c>
    </row>
    <row r="28" spans="8:10" ht="15">
      <c r="H28" s="120">
        <f>SUM(H24:H27)</f>
        <v>228284</v>
      </c>
      <c r="J28" s="120">
        <f>'[2]Condensed BS-30.6.2003'!J28</f>
        <v>195870.08330980715</v>
      </c>
    </row>
    <row r="29" spans="2:10" ht="15">
      <c r="B29" s="26" t="s">
        <v>229</v>
      </c>
      <c r="H29" s="124">
        <f>SUM(H22-H28)</f>
        <v>4130</v>
      </c>
      <c r="J29" s="124">
        <f>'[2]Condensed BS-30.6.2003'!J29</f>
        <v>1031.2357740114967</v>
      </c>
    </row>
    <row r="30" spans="8:10" ht="15.75" thickBot="1">
      <c r="H30" s="94">
        <f>SUM(H29+H12+H13+H14+H15)</f>
        <v>215637</v>
      </c>
      <c r="J30" s="94">
        <f>'[2]Condensed BS-30.6.2003'!J30</f>
        <v>192133.1096740115</v>
      </c>
    </row>
    <row r="31" ht="15.75" thickTop="1"/>
    <row r="32" ht="15">
      <c r="B32" t="s">
        <v>68</v>
      </c>
    </row>
    <row r="34" ht="18.75">
      <c r="B34" s="82" t="s">
        <v>69</v>
      </c>
    </row>
    <row r="35" spans="2:10" ht="15">
      <c r="B35" t="s">
        <v>70</v>
      </c>
      <c r="H35" s="55">
        <v>60000</v>
      </c>
      <c r="I35" s="55"/>
      <c r="J35" s="55">
        <v>60000</v>
      </c>
    </row>
    <row r="36" spans="2:11" ht="15">
      <c r="B36" t="s">
        <v>71</v>
      </c>
      <c r="H36" s="95">
        <v>69693</v>
      </c>
      <c r="I36" s="95"/>
      <c r="J36" s="95">
        <v>47998</v>
      </c>
      <c r="K36" s="35" t="s">
        <v>179</v>
      </c>
    </row>
    <row r="37" spans="2:10" ht="15">
      <c r="B37" s="27" t="s">
        <v>130</v>
      </c>
      <c r="F37" s="35"/>
      <c r="G37" s="55"/>
      <c r="H37" s="55">
        <f>SUM(H35:H36)</f>
        <v>129693</v>
      </c>
      <c r="I37" s="55"/>
      <c r="J37" s="55">
        <f>SUM(J35:J36)</f>
        <v>107998</v>
      </c>
    </row>
    <row r="38" spans="2:10" ht="17.25">
      <c r="B38" s="26" t="s">
        <v>240</v>
      </c>
      <c r="H38" s="177">
        <v>1961</v>
      </c>
      <c r="I38" s="91"/>
      <c r="J38" s="177">
        <v>2064</v>
      </c>
    </row>
    <row r="39" spans="2:10" ht="15">
      <c r="B39" s="27"/>
      <c r="H39" s="55"/>
      <c r="I39" s="55"/>
      <c r="J39" s="55"/>
    </row>
    <row r="40" spans="2:11" ht="18.75">
      <c r="B40" s="82" t="s">
        <v>231</v>
      </c>
      <c r="H40" s="55">
        <v>19934</v>
      </c>
      <c r="I40" s="55"/>
      <c r="J40" s="55">
        <v>27226</v>
      </c>
      <c r="K40" s="35" t="s">
        <v>179</v>
      </c>
    </row>
    <row r="41" spans="8:9" ht="15">
      <c r="H41" s="55"/>
      <c r="I41" s="55"/>
    </row>
    <row r="42" spans="2:9" ht="18.75">
      <c r="B42" s="82" t="s">
        <v>306</v>
      </c>
      <c r="H42" s="55"/>
      <c r="I42" s="55"/>
    </row>
    <row r="43" spans="2:10" ht="15">
      <c r="B43" t="s">
        <v>199</v>
      </c>
      <c r="H43" s="55">
        <v>45155</v>
      </c>
      <c r="I43" s="55"/>
      <c r="J43" s="55">
        <v>39935</v>
      </c>
    </row>
    <row r="44" spans="2:11" ht="15">
      <c r="B44" t="s">
        <v>72</v>
      </c>
      <c r="H44" s="55">
        <v>18894</v>
      </c>
      <c r="I44" s="55"/>
      <c r="J44" s="55">
        <v>14910</v>
      </c>
      <c r="K44" s="83" t="s">
        <v>179</v>
      </c>
    </row>
    <row r="45" spans="8:11" ht="15.75" thickBot="1">
      <c r="H45" s="176">
        <f>SUM(H37:H44)</f>
        <v>215637</v>
      </c>
      <c r="I45" s="176"/>
      <c r="J45" s="176">
        <f>SUM(J37:J44)</f>
        <v>192133</v>
      </c>
      <c r="K45" s="35"/>
    </row>
    <row r="46" ht="15.75" thickTop="1"/>
    <row r="47" ht="15">
      <c r="B47" t="s">
        <v>308</v>
      </c>
    </row>
    <row r="48" spans="2:10" ht="17.25">
      <c r="B48" t="s">
        <v>233</v>
      </c>
      <c r="H48" s="140">
        <f>'[2]Condensed BS-30.6.2003'!H48</f>
        <v>0</v>
      </c>
      <c r="I48" s="140"/>
      <c r="J48" s="140">
        <f>SUM('[2]Condensed BS-31.3.2003'!H44)</f>
        <v>1.961787451151683</v>
      </c>
    </row>
    <row r="49" spans="2:10" ht="17.25">
      <c r="B49" t="s">
        <v>234</v>
      </c>
      <c r="H49" s="140">
        <f>SUM(H37+H38)/H35</f>
        <v>2.1942333333333335</v>
      </c>
      <c r="I49" s="140"/>
      <c r="J49" s="140">
        <f>SUM(J37+J38)/J35</f>
        <v>1.8343666666666667</v>
      </c>
    </row>
    <row r="50" spans="8:10" ht="17.25">
      <c r="H50" s="140"/>
      <c r="I50" s="140"/>
      <c r="J50" s="140"/>
    </row>
    <row r="51" spans="2:10" ht="17.25">
      <c r="B51" s="26" t="s">
        <v>235</v>
      </c>
      <c r="H51" s="140"/>
      <c r="I51" s="140"/>
      <c r="J51" s="140"/>
    </row>
    <row r="52" spans="8:10" ht="17.25">
      <c r="H52" s="140"/>
      <c r="I52" s="140"/>
      <c r="J52" s="140"/>
    </row>
    <row r="54" ht="15">
      <c r="A54" s="96" t="s">
        <v>232</v>
      </c>
    </row>
    <row r="56" spans="8:10" ht="15">
      <c r="H56" s="199"/>
      <c r="J56" s="35"/>
    </row>
  </sheetData>
  <sheetProtection/>
  <printOptions/>
  <pageMargins left="0.75" right="0.75" top="1" bottom="1" header="0.5" footer="0.5"/>
  <pageSetup fitToHeight="1" fitToWidth="1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37"/>
  <sheetViews>
    <sheetView workbookViewId="0" topLeftCell="A1">
      <pane xSplit="1" ySplit="10" topLeftCell="B3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30" sqref="E30"/>
    </sheetView>
  </sheetViews>
  <sheetFormatPr defaultColWidth="9.140625" defaultRowHeight="15"/>
  <cols>
    <col min="1" max="1" width="10.140625" style="0" customWidth="1"/>
    <col min="2" max="2" width="11.57421875" style="0" customWidth="1"/>
    <col min="5" max="5" width="11.7109375" style="0" customWidth="1"/>
    <col min="6" max="6" width="18.57421875" style="0" customWidth="1"/>
    <col min="7" max="7" width="17.8515625" style="0" customWidth="1"/>
    <col min="8" max="8" width="14.28125" style="0" customWidth="1"/>
    <col min="9" max="9" width="15.140625" style="0" customWidth="1"/>
    <col min="10" max="10" width="9.8515625" style="0" customWidth="1"/>
    <col min="11" max="11" width="26.7109375" style="0" customWidth="1"/>
  </cols>
  <sheetData>
    <row r="1" ht="19.5">
      <c r="A1" s="13" t="s">
        <v>247</v>
      </c>
    </row>
    <row r="2" ht="15">
      <c r="A2" s="24" t="s">
        <v>214</v>
      </c>
    </row>
    <row r="4" ht="15">
      <c r="A4" s="24" t="s">
        <v>258</v>
      </c>
    </row>
    <row r="7" ht="15.75">
      <c r="A7" s="117" t="s">
        <v>294</v>
      </c>
    </row>
    <row r="8" ht="15">
      <c r="G8" s="2" t="s">
        <v>317</v>
      </c>
    </row>
    <row r="9" spans="5:8" ht="15">
      <c r="E9" s="2" t="s">
        <v>111</v>
      </c>
      <c r="F9" s="2" t="s">
        <v>120</v>
      </c>
      <c r="G9" s="2" t="s">
        <v>121</v>
      </c>
      <c r="H9" s="2" t="s">
        <v>123</v>
      </c>
    </row>
    <row r="10" spans="5:8" ht="15">
      <c r="E10" s="2" t="s">
        <v>112</v>
      </c>
      <c r="F10" s="2" t="s">
        <v>125</v>
      </c>
      <c r="G10" s="2" t="s">
        <v>122</v>
      </c>
      <c r="H10" s="2"/>
    </row>
    <row r="13" spans="5:8" ht="15">
      <c r="E13" s="2" t="s">
        <v>219</v>
      </c>
      <c r="F13" s="2" t="s">
        <v>219</v>
      </c>
      <c r="G13" s="2" t="s">
        <v>219</v>
      </c>
      <c r="H13" s="2" t="s">
        <v>219</v>
      </c>
    </row>
    <row r="14" spans="1:8" ht="15">
      <c r="A14" t="s">
        <v>110</v>
      </c>
      <c r="E14" s="56">
        <f>SUM('[2]Condensed BS-30.9.02'!J33)</f>
        <v>60000</v>
      </c>
      <c r="F14" s="55">
        <v>1907</v>
      </c>
      <c r="G14" s="55">
        <v>35320</v>
      </c>
      <c r="H14" s="35">
        <f aca="true" t="shared" si="0" ref="H14:H19">SUM(E14:G14)</f>
        <v>97227</v>
      </c>
    </row>
    <row r="15" spans="5:8" ht="15">
      <c r="E15" s="55"/>
      <c r="G15" s="203"/>
      <c r="H15" s="83"/>
    </row>
    <row r="16" spans="1:8" ht="15">
      <c r="A16" t="s">
        <v>113</v>
      </c>
      <c r="H16" s="35">
        <f t="shared" si="0"/>
        <v>0</v>
      </c>
    </row>
    <row r="17" spans="1:8" ht="15">
      <c r="A17" t="s">
        <v>114</v>
      </c>
      <c r="E17" s="38">
        <v>0</v>
      </c>
      <c r="G17" s="55">
        <v>21517</v>
      </c>
      <c r="H17" s="35">
        <f t="shared" si="0"/>
        <v>21517</v>
      </c>
    </row>
    <row r="18" spans="1:8" ht="15">
      <c r="A18" t="s">
        <v>124</v>
      </c>
      <c r="E18" s="55">
        <v>0</v>
      </c>
      <c r="G18" s="124">
        <f>SUM('[7]QL res-Con PL-31.3.03-draft'!$H$45)/1000</f>
        <v>-5160</v>
      </c>
      <c r="H18" s="83">
        <f t="shared" si="0"/>
        <v>-5160</v>
      </c>
    </row>
    <row r="19" spans="5:8" ht="15">
      <c r="E19" s="38"/>
      <c r="H19" s="35">
        <f t="shared" si="0"/>
        <v>0</v>
      </c>
    </row>
    <row r="20" ht="15">
      <c r="H20" s="35"/>
    </row>
    <row r="21" spans="1:8" ht="15.75" thickBot="1">
      <c r="A21" t="s">
        <v>149</v>
      </c>
      <c r="B21" s="14" t="s">
        <v>241</v>
      </c>
      <c r="E21" s="94">
        <f>SUM(E14+E19)</f>
        <v>60000</v>
      </c>
      <c r="F21" s="94">
        <f>SUM(F14+F19)</f>
        <v>1907</v>
      </c>
      <c r="G21" s="94">
        <f>SUM(G14:G20)</f>
        <v>51677</v>
      </c>
      <c r="H21" s="94">
        <f>SUM(E21:G21)</f>
        <v>113584</v>
      </c>
    </row>
    <row r="22" ht="15.75" thickTop="1"/>
    <row r="23" spans="1:8" ht="15">
      <c r="A23" t="s">
        <v>295</v>
      </c>
      <c r="E23" s="35">
        <f>SUM(E21)</f>
        <v>60000</v>
      </c>
      <c r="F23" s="35">
        <f>SUM(F21)</f>
        <v>1907</v>
      </c>
      <c r="G23" s="35">
        <v>51677</v>
      </c>
      <c r="H23" s="35">
        <f>SUM(E23:G23)</f>
        <v>113584</v>
      </c>
    </row>
    <row r="25" spans="1:8" ht="15">
      <c r="A25" s="17" t="s">
        <v>242</v>
      </c>
      <c r="G25" s="83">
        <f>SUM('[3]Balance sheet 2004'!$AJ$44)</f>
        <v>-5586</v>
      </c>
      <c r="H25" s="83">
        <f>SUM(G25)</f>
        <v>-5586</v>
      </c>
    </row>
    <row r="26" ht="15">
      <c r="A26" t="s">
        <v>243</v>
      </c>
    </row>
    <row r="27" ht="15">
      <c r="A27" t="s">
        <v>177</v>
      </c>
    </row>
    <row r="28" spans="1:8" ht="15">
      <c r="A28" t="s">
        <v>180</v>
      </c>
      <c r="E28" s="205">
        <f>SUM(E23)</f>
        <v>60000</v>
      </c>
      <c r="F28" s="205">
        <f>SUM(F23)</f>
        <v>1907</v>
      </c>
      <c r="G28" s="205">
        <f>SUM(G23:G27)</f>
        <v>46091</v>
      </c>
      <c r="H28" s="205">
        <f>SUM(H23:H27)</f>
        <v>107998</v>
      </c>
    </row>
    <row r="30" ht="15">
      <c r="A30" t="s">
        <v>113</v>
      </c>
    </row>
    <row r="31" spans="1:8" ht="15">
      <c r="A31" t="s">
        <v>114</v>
      </c>
      <c r="B31" s="14"/>
      <c r="G31" s="55">
        <f>SUM('[2]Condensed PL-31.3.2004'!J39)</f>
        <v>26879.295</v>
      </c>
      <c r="H31" s="35">
        <f>SUM(G31)</f>
        <v>26879.295</v>
      </c>
    </row>
    <row r="32" spans="1:8" ht="15">
      <c r="A32" t="s">
        <v>124</v>
      </c>
      <c r="B32" s="14"/>
      <c r="G32" s="124">
        <f>SUM('[3]Profit &amp; Loss2004'!$AL$36)/1000</f>
        <v>-5184</v>
      </c>
      <c r="H32" s="83">
        <f>SUM(G32)</f>
        <v>-5184</v>
      </c>
    </row>
    <row r="33" spans="1:8" ht="15.75" thickBot="1">
      <c r="A33" t="s">
        <v>296</v>
      </c>
      <c r="B33" s="14"/>
      <c r="E33" s="94">
        <f>SUM(E28)</f>
        <v>60000</v>
      </c>
      <c r="F33" s="94">
        <f>SUM(F28)</f>
        <v>1907</v>
      </c>
      <c r="G33" s="94">
        <f>SUM(G28:G32)</f>
        <v>67786.295</v>
      </c>
      <c r="H33" s="94">
        <f>SUM(H28:H32)</f>
        <v>129693.29499999998</v>
      </c>
    </row>
    <row r="34" ht="15.75" thickTop="1">
      <c r="B34" s="14"/>
    </row>
    <row r="35" ht="15">
      <c r="A35" t="s">
        <v>26</v>
      </c>
    </row>
    <row r="36" ht="15">
      <c r="A36" t="s">
        <v>25</v>
      </c>
    </row>
    <row r="37" ht="15">
      <c r="A37" s="204"/>
    </row>
  </sheetData>
  <sheetProtection/>
  <printOptions/>
  <pageMargins left="0.75" right="0.75" top="1" bottom="1" header="0.5" footer="0.5"/>
  <pageSetup fitToHeight="1" fitToWidth="1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211"/>
  <sheetViews>
    <sheetView tabSelected="1" view="pageBreakPreview" zoomScaleSheetLayoutView="100" workbookViewId="0" topLeftCell="A97">
      <selection activeCell="G101" sqref="G101"/>
    </sheetView>
  </sheetViews>
  <sheetFormatPr defaultColWidth="9.140625" defaultRowHeight="15"/>
  <cols>
    <col min="1" max="1" width="6.28125" style="0" customWidth="1"/>
    <col min="2" max="2" width="42.421875" style="0" customWidth="1"/>
    <col min="3" max="3" width="21.140625" style="0" customWidth="1"/>
    <col min="4" max="4" width="21.28125" style="0" customWidth="1"/>
    <col min="5" max="5" width="8.7109375" style="0" customWidth="1"/>
    <col min="6" max="6" width="24.140625" style="0" customWidth="1"/>
    <col min="7" max="7" width="25.7109375" style="0" customWidth="1"/>
    <col min="8" max="8" width="12.8515625" style="0" customWidth="1"/>
    <col min="9" max="9" width="10.00390625" style="0" customWidth="1"/>
    <col min="10" max="10" width="3.8515625" style="0" hidden="1" customWidth="1"/>
  </cols>
  <sheetData>
    <row r="1" ht="29.25" customHeight="1">
      <c r="A1" s="13" t="s">
        <v>247</v>
      </c>
    </row>
    <row r="2" ht="15">
      <c r="A2" s="24" t="s">
        <v>214</v>
      </c>
    </row>
    <row r="3" ht="15">
      <c r="A3" s="24" t="s">
        <v>258</v>
      </c>
    </row>
    <row r="4" ht="15">
      <c r="A4" s="24"/>
    </row>
    <row r="5" ht="15">
      <c r="A5" s="1" t="s">
        <v>29</v>
      </c>
    </row>
    <row r="6" spans="4:6" ht="15">
      <c r="D6" s="2"/>
      <c r="E6" s="2"/>
      <c r="F6" s="2"/>
    </row>
    <row r="7" spans="1:2" ht="18.75">
      <c r="A7" s="84" t="s">
        <v>150</v>
      </c>
      <c r="B7" s="85" t="s">
        <v>129</v>
      </c>
    </row>
    <row r="8" spans="1:2" ht="15">
      <c r="A8" s="28"/>
      <c r="B8" s="25"/>
    </row>
    <row r="9" spans="2:8" ht="15">
      <c r="B9" s="42"/>
      <c r="C9" s="132" t="s">
        <v>186</v>
      </c>
      <c r="D9" s="132" t="s">
        <v>187</v>
      </c>
      <c r="E9" s="132" t="s">
        <v>145</v>
      </c>
      <c r="F9" s="133" t="s">
        <v>185</v>
      </c>
      <c r="G9" s="133" t="s">
        <v>245</v>
      </c>
      <c r="H9" s="142" t="s">
        <v>145</v>
      </c>
    </row>
    <row r="10" spans="2:8" ht="15">
      <c r="B10" s="43"/>
      <c r="C10" s="134" t="s">
        <v>213</v>
      </c>
      <c r="D10" s="134" t="s">
        <v>212</v>
      </c>
      <c r="E10" s="134" t="s">
        <v>146</v>
      </c>
      <c r="F10" s="135" t="s">
        <v>183</v>
      </c>
      <c r="G10" s="135" t="s">
        <v>184</v>
      </c>
      <c r="H10" s="143" t="s">
        <v>146</v>
      </c>
    </row>
    <row r="11" spans="2:8" ht="15">
      <c r="B11" s="43"/>
      <c r="C11" s="136"/>
      <c r="D11" s="134" t="s">
        <v>213</v>
      </c>
      <c r="E11" s="134"/>
      <c r="F11" s="135"/>
      <c r="G11" s="135" t="s">
        <v>188</v>
      </c>
      <c r="H11" s="7"/>
    </row>
    <row r="12" spans="2:8" ht="15">
      <c r="B12" s="42"/>
      <c r="C12" s="132" t="s">
        <v>259</v>
      </c>
      <c r="D12" s="132" t="s">
        <v>260</v>
      </c>
      <c r="E12" s="132"/>
      <c r="F12" s="132" t="s">
        <v>15</v>
      </c>
      <c r="G12" s="132" t="s">
        <v>211</v>
      </c>
      <c r="H12" s="7"/>
    </row>
    <row r="13" spans="2:8" ht="15">
      <c r="B13" s="47"/>
      <c r="C13" s="137" t="s">
        <v>261</v>
      </c>
      <c r="D13" s="137" t="s">
        <v>251</v>
      </c>
      <c r="E13" s="137"/>
      <c r="F13" s="137" t="s">
        <v>261</v>
      </c>
      <c r="G13" s="137" t="s">
        <v>251</v>
      </c>
      <c r="H13" s="7"/>
    </row>
    <row r="14" spans="2:8" ht="18.75">
      <c r="B14" s="131"/>
      <c r="C14" s="194" t="s">
        <v>13</v>
      </c>
      <c r="D14" s="194" t="s">
        <v>13</v>
      </c>
      <c r="E14" s="65"/>
      <c r="F14" s="195" t="s">
        <v>13</v>
      </c>
      <c r="G14" s="195" t="s">
        <v>13</v>
      </c>
      <c r="H14" s="7"/>
    </row>
    <row r="15" spans="2:8" ht="15">
      <c r="B15" s="46"/>
      <c r="C15" s="65" t="s">
        <v>219</v>
      </c>
      <c r="D15" s="65" t="s">
        <v>219</v>
      </c>
      <c r="E15" s="65"/>
      <c r="F15" s="32" t="s">
        <v>219</v>
      </c>
      <c r="G15" s="65" t="s">
        <v>219</v>
      </c>
      <c r="H15" s="7"/>
    </row>
    <row r="16" spans="2:8" ht="15">
      <c r="B16" s="46" t="s">
        <v>19</v>
      </c>
      <c r="C16" s="58">
        <v>29785</v>
      </c>
      <c r="D16" s="59">
        <v>26313</v>
      </c>
      <c r="E16" s="144">
        <f>SUM(C16-D16)/D16</f>
        <v>0.13194998669859004</v>
      </c>
      <c r="F16" s="58">
        <v>116154</v>
      </c>
      <c r="G16" s="59">
        <v>102978</v>
      </c>
      <c r="H16" s="144">
        <f>SUM(F16-G16)/G16</f>
        <v>0.12794965915049816</v>
      </c>
    </row>
    <row r="17" spans="2:8" ht="15">
      <c r="B17" s="46" t="s">
        <v>238</v>
      </c>
      <c r="C17" s="58">
        <v>51685</v>
      </c>
      <c r="D17" s="58">
        <v>30415</v>
      </c>
      <c r="E17" s="144">
        <f>SUM(C17-D17)/D17</f>
        <v>0.6993259904652309</v>
      </c>
      <c r="F17" s="58">
        <v>217407</v>
      </c>
      <c r="G17" s="58">
        <v>106850</v>
      </c>
      <c r="H17" s="184">
        <f>SUM(F17-G17)/G17</f>
        <v>1.0346934955545157</v>
      </c>
    </row>
    <row r="18" spans="2:8" ht="15">
      <c r="B18" s="46" t="s">
        <v>17</v>
      </c>
      <c r="C18" s="78">
        <v>120963</v>
      </c>
      <c r="D18" s="78">
        <v>108725</v>
      </c>
      <c r="E18" s="184">
        <f>SUM(C18-D18)/D18</f>
        <v>0.11255920901356634</v>
      </c>
      <c r="F18" s="78">
        <v>456443</v>
      </c>
      <c r="G18" s="78">
        <v>409271</v>
      </c>
      <c r="H18" s="144">
        <f>SUM(F18-G18)/G18</f>
        <v>0.1152585939389793</v>
      </c>
    </row>
    <row r="19" spans="2:8" ht="17.25">
      <c r="B19" s="46" t="s">
        <v>18</v>
      </c>
      <c r="C19" s="49">
        <v>28764</v>
      </c>
      <c r="D19" s="52">
        <v>25001</v>
      </c>
      <c r="E19" s="144">
        <f>SUM(C19-D19)/D19</f>
        <v>0.15051397944082237</v>
      </c>
      <c r="F19" s="49">
        <v>109537</v>
      </c>
      <c r="G19" s="52">
        <v>86646</v>
      </c>
      <c r="H19" s="144">
        <f>SUM(F19-G19)/G19</f>
        <v>0.2641899222122198</v>
      </c>
    </row>
    <row r="20" spans="2:8" ht="17.25">
      <c r="B20" s="46" t="s">
        <v>250</v>
      </c>
      <c r="C20" s="62">
        <f>SUM(C16:C19)</f>
        <v>231197</v>
      </c>
      <c r="D20" s="201">
        <f>SUM(D16:D19)</f>
        <v>190454</v>
      </c>
      <c r="E20" s="158">
        <f>SUM(C20-D20)/D20</f>
        <v>0.2139256723408277</v>
      </c>
      <c r="F20" s="62">
        <f>SUM(F16:F19)</f>
        <v>899541</v>
      </c>
      <c r="G20" s="201">
        <f>SUM(G16:G19)</f>
        <v>705745</v>
      </c>
      <c r="H20" s="158">
        <f>SUM(F20-G20)/G20</f>
        <v>0.2745977654818667</v>
      </c>
    </row>
    <row r="21" spans="2:8" ht="15">
      <c r="B21" s="45"/>
      <c r="C21" s="8"/>
      <c r="D21" s="63"/>
      <c r="E21" s="63"/>
      <c r="F21" s="39"/>
      <c r="G21" s="63"/>
      <c r="H21" s="7"/>
    </row>
    <row r="22" spans="2:8" ht="15">
      <c r="B22" s="46"/>
      <c r="C22" s="132" t="s">
        <v>259</v>
      </c>
      <c r="D22" s="132" t="s">
        <v>260</v>
      </c>
      <c r="E22" s="132"/>
      <c r="F22" s="132" t="s">
        <v>15</v>
      </c>
      <c r="G22" s="132" t="s">
        <v>211</v>
      </c>
      <c r="H22" s="7"/>
    </row>
    <row r="23" spans="2:8" ht="15">
      <c r="B23" s="46"/>
      <c r="C23" s="137" t="s">
        <v>261</v>
      </c>
      <c r="D23" s="137" t="s">
        <v>251</v>
      </c>
      <c r="E23" s="137"/>
      <c r="F23" s="137" t="s">
        <v>261</v>
      </c>
      <c r="G23" s="137" t="s">
        <v>251</v>
      </c>
      <c r="H23" s="7"/>
    </row>
    <row r="24" spans="2:8" ht="18.75">
      <c r="B24" s="46"/>
      <c r="C24" s="194" t="s">
        <v>249</v>
      </c>
      <c r="D24" s="194" t="s">
        <v>249</v>
      </c>
      <c r="E24" s="65"/>
      <c r="F24" s="195" t="s">
        <v>249</v>
      </c>
      <c r="G24" s="194" t="s">
        <v>249</v>
      </c>
      <c r="H24" s="7"/>
    </row>
    <row r="25" spans="2:8" ht="15">
      <c r="B25" s="46"/>
      <c r="C25" s="65" t="s">
        <v>219</v>
      </c>
      <c r="D25" s="132" t="s">
        <v>219</v>
      </c>
      <c r="E25" s="132"/>
      <c r="F25" s="133" t="s">
        <v>219</v>
      </c>
      <c r="G25" s="132" t="s">
        <v>219</v>
      </c>
      <c r="H25" s="7"/>
    </row>
    <row r="26" spans="2:8" ht="15">
      <c r="B26" s="46"/>
      <c r="C26" s="134"/>
      <c r="D26" s="132"/>
      <c r="E26" s="132"/>
      <c r="F26" s="160"/>
      <c r="G26" s="132"/>
      <c r="H26" s="7"/>
    </row>
    <row r="27" spans="2:8" ht="15">
      <c r="B27" s="46" t="s">
        <v>19</v>
      </c>
      <c r="C27" s="146">
        <v>2740</v>
      </c>
      <c r="D27" s="147">
        <v>2016</v>
      </c>
      <c r="E27" s="148">
        <f>SUM(C27-D27)/D27</f>
        <v>0.35912698412698413</v>
      </c>
      <c r="F27" s="149">
        <v>14088</v>
      </c>
      <c r="G27" s="147">
        <v>12779</v>
      </c>
      <c r="H27" s="148">
        <f>SUM(F27-G27)/G27</f>
        <v>0.1024336802566711</v>
      </c>
    </row>
    <row r="28" spans="2:8" ht="15">
      <c r="B28" s="46" t="s">
        <v>238</v>
      </c>
      <c r="C28" s="58">
        <v>945</v>
      </c>
      <c r="D28" s="58">
        <v>3121</v>
      </c>
      <c r="E28" s="144">
        <f>SUM(C28-D28)/D28</f>
        <v>-0.6972124319128484</v>
      </c>
      <c r="F28" s="138">
        <v>9763</v>
      </c>
      <c r="G28" s="58">
        <v>6496</v>
      </c>
      <c r="H28" s="144">
        <f>SUM(F28-G28)/G28</f>
        <v>0.5029248768472906</v>
      </c>
    </row>
    <row r="29" spans="2:8" ht="15">
      <c r="B29" s="46" t="s">
        <v>17</v>
      </c>
      <c r="C29" s="78">
        <v>3498</v>
      </c>
      <c r="D29" s="78">
        <v>382</v>
      </c>
      <c r="E29" s="144">
        <f>SUM(C29-D29)/D29</f>
        <v>8.157068062827225</v>
      </c>
      <c r="F29" s="78">
        <v>10659</v>
      </c>
      <c r="G29" s="78">
        <v>8842</v>
      </c>
      <c r="H29" s="144">
        <f>SUM(F29-G29)/G29</f>
        <v>0.20549649400588102</v>
      </c>
    </row>
    <row r="30" spans="2:8" ht="17.25">
      <c r="B30" s="46" t="s">
        <v>18</v>
      </c>
      <c r="C30" s="139">
        <v>1715</v>
      </c>
      <c r="D30" s="75">
        <v>1442</v>
      </c>
      <c r="E30" s="144">
        <f>SUM(C30-D30)/D30</f>
        <v>0.18932038834951456</v>
      </c>
      <c r="F30" s="67">
        <v>5641</v>
      </c>
      <c r="G30" s="75">
        <v>3378</v>
      </c>
      <c r="H30" s="144">
        <f>SUM(F30-G30)/G30</f>
        <v>0.6699230313795145</v>
      </c>
    </row>
    <row r="31" spans="2:8" ht="17.25">
      <c r="B31" s="46" t="s">
        <v>250</v>
      </c>
      <c r="C31" s="62">
        <f>SUM(C27:C30)</f>
        <v>8898</v>
      </c>
      <c r="D31" s="201">
        <f>SUM(D27:D30)</f>
        <v>6961</v>
      </c>
      <c r="E31" s="158">
        <f>SUM(C31-D31)/D31</f>
        <v>0.27826461715270795</v>
      </c>
      <c r="F31" s="61">
        <f>SUM(F27:F30)</f>
        <v>40151</v>
      </c>
      <c r="G31" s="201">
        <f>SUM(G27:G30)</f>
        <v>31495</v>
      </c>
      <c r="H31" s="158">
        <f>SUM(F31-G31)/G31</f>
        <v>0.27483727575805683</v>
      </c>
    </row>
    <row r="32" spans="2:8" ht="17.25">
      <c r="B32" s="31"/>
      <c r="C32" s="151"/>
      <c r="D32" s="71"/>
      <c r="E32" s="71"/>
      <c r="F32" s="71"/>
      <c r="G32" s="152"/>
      <c r="H32" s="66"/>
    </row>
    <row r="33" spans="2:8" ht="17.25">
      <c r="B33" s="6"/>
      <c r="C33" s="61"/>
      <c r="D33" s="6"/>
      <c r="E33" s="6"/>
      <c r="F33" s="6"/>
      <c r="G33" s="53"/>
      <c r="H33" s="53"/>
    </row>
    <row r="34" spans="2:8" ht="17.25">
      <c r="B34" s="6"/>
      <c r="C34" s="61"/>
      <c r="D34" s="6"/>
      <c r="E34" s="6"/>
      <c r="F34" s="6"/>
      <c r="G34" s="53"/>
      <c r="H34" s="53"/>
    </row>
    <row r="35" spans="1:2" ht="15">
      <c r="A35" s="2" t="s">
        <v>21</v>
      </c>
      <c r="B35" t="s">
        <v>262</v>
      </c>
    </row>
    <row r="36" spans="1:2" ht="15">
      <c r="A36" s="2"/>
      <c r="B36" t="s">
        <v>263</v>
      </c>
    </row>
    <row r="37" spans="1:2" ht="15">
      <c r="A37" s="2"/>
      <c r="B37" t="s">
        <v>264</v>
      </c>
    </row>
    <row r="38" spans="1:2" ht="15">
      <c r="A38" s="2"/>
      <c r="B38" t="s">
        <v>265</v>
      </c>
    </row>
    <row r="39" spans="1:2" ht="15">
      <c r="A39" s="2"/>
      <c r="B39" t="s">
        <v>266</v>
      </c>
    </row>
    <row r="40" ht="15">
      <c r="A40" s="2"/>
    </row>
    <row r="41" spans="1:2" ht="15">
      <c r="A41" s="2" t="s">
        <v>22</v>
      </c>
      <c r="B41" t="s">
        <v>320</v>
      </c>
    </row>
    <row r="42" spans="1:2" ht="15">
      <c r="A42" s="2"/>
      <c r="B42" t="s">
        <v>319</v>
      </c>
    </row>
    <row r="43" spans="1:2" ht="15">
      <c r="A43" s="2"/>
      <c r="B43" s="17" t="s">
        <v>321</v>
      </c>
    </row>
    <row r="44" spans="1:2" ht="15">
      <c r="A44" s="2"/>
      <c r="B44" s="17" t="s">
        <v>267</v>
      </c>
    </row>
    <row r="45" ht="15">
      <c r="A45" s="2"/>
    </row>
    <row r="46" spans="1:2" ht="15">
      <c r="A46" s="2" t="s">
        <v>23</v>
      </c>
      <c r="B46" s="17" t="s">
        <v>322</v>
      </c>
    </row>
    <row r="47" spans="1:2" ht="15">
      <c r="A47" s="2"/>
      <c r="B47" s="17" t="s">
        <v>268</v>
      </c>
    </row>
    <row r="48" ht="15">
      <c r="B48" t="s">
        <v>269</v>
      </c>
    </row>
    <row r="49" ht="15">
      <c r="B49" t="s">
        <v>270</v>
      </c>
    </row>
    <row r="52" spans="1:2" ht="15">
      <c r="A52" s="2" t="s">
        <v>27</v>
      </c>
      <c r="B52" t="s">
        <v>271</v>
      </c>
    </row>
    <row r="53" spans="1:2" ht="15">
      <c r="A53" s="2"/>
      <c r="B53" t="s">
        <v>272</v>
      </c>
    </row>
    <row r="54" spans="1:2" ht="15">
      <c r="A54" s="2"/>
      <c r="B54" s="70" t="s">
        <v>273</v>
      </c>
    </row>
    <row r="55" ht="15">
      <c r="A55" s="2"/>
    </row>
    <row r="56" spans="1:2" ht="18.75">
      <c r="A56" s="84" t="s">
        <v>151</v>
      </c>
      <c r="B56" s="85" t="s">
        <v>200</v>
      </c>
    </row>
    <row r="57" spans="2:8" ht="15">
      <c r="B57" s="68"/>
      <c r="C57" s="167" t="s">
        <v>189</v>
      </c>
      <c r="D57" s="65" t="s">
        <v>190</v>
      </c>
      <c r="E57" s="132" t="s">
        <v>145</v>
      </c>
      <c r="F57" s="167" t="s">
        <v>189</v>
      </c>
      <c r="G57" s="65" t="s">
        <v>190</v>
      </c>
      <c r="H57" s="132" t="s">
        <v>145</v>
      </c>
    </row>
    <row r="58" spans="2:8" ht="15">
      <c r="B58" s="46"/>
      <c r="C58" s="132" t="s">
        <v>259</v>
      </c>
      <c r="D58" s="168" t="s">
        <v>274</v>
      </c>
      <c r="E58" s="134" t="s">
        <v>146</v>
      </c>
      <c r="F58" s="132" t="s">
        <v>259</v>
      </c>
      <c r="G58" s="168" t="s">
        <v>274</v>
      </c>
      <c r="H58" s="134" t="s">
        <v>146</v>
      </c>
    </row>
    <row r="59" spans="2:8" ht="15">
      <c r="B59" s="46"/>
      <c r="C59" s="137" t="s">
        <v>261</v>
      </c>
      <c r="D59" s="161" t="s">
        <v>254</v>
      </c>
      <c r="E59" s="136"/>
      <c r="F59" s="137" t="s">
        <v>261</v>
      </c>
      <c r="G59" s="161" t="s">
        <v>254</v>
      </c>
      <c r="H59" s="134"/>
    </row>
    <row r="60" spans="2:8" ht="18.75">
      <c r="B60" s="45"/>
      <c r="C60" s="194" t="s">
        <v>13</v>
      </c>
      <c r="D60" s="200" t="s">
        <v>13</v>
      </c>
      <c r="E60" s="137"/>
      <c r="F60" s="194" t="s">
        <v>249</v>
      </c>
      <c r="G60" s="200" t="s">
        <v>249</v>
      </c>
      <c r="H60" s="137"/>
    </row>
    <row r="61" spans="2:8" ht="15">
      <c r="B61" s="7" t="s">
        <v>14</v>
      </c>
      <c r="C61" s="5"/>
      <c r="D61" s="7"/>
      <c r="E61" s="7"/>
      <c r="F61" s="7"/>
      <c r="G61" s="5"/>
      <c r="H61" s="7"/>
    </row>
    <row r="62" spans="2:8" ht="15">
      <c r="B62" s="46" t="s">
        <v>19</v>
      </c>
      <c r="C62" s="58">
        <f>SUM(C16)</f>
        <v>29785</v>
      </c>
      <c r="D62" s="58">
        <v>30678</v>
      </c>
      <c r="E62" s="144">
        <f>SUM(C62-D62)/D62</f>
        <v>-0.029108807614577223</v>
      </c>
      <c r="F62" s="58">
        <f>SUM(C27)</f>
        <v>2740</v>
      </c>
      <c r="G62" s="58">
        <v>4309</v>
      </c>
      <c r="H62" s="144">
        <f>SUM(F62-G62)/G62</f>
        <v>-0.3641216059410536</v>
      </c>
    </row>
    <row r="63" spans="2:8" ht="15">
      <c r="B63" s="46" t="s">
        <v>16</v>
      </c>
      <c r="C63" s="58">
        <f>SUM(C17)</f>
        <v>51685</v>
      </c>
      <c r="D63" s="58">
        <v>58018</v>
      </c>
      <c r="E63" s="144">
        <f>SUM(C63-D63)/D63</f>
        <v>-0.10915577924092523</v>
      </c>
      <c r="F63" s="58">
        <f>SUM(C28)</f>
        <v>945</v>
      </c>
      <c r="G63" s="58">
        <v>2915</v>
      </c>
      <c r="H63" s="144">
        <f>SUM(F63-G63)/G63</f>
        <v>-0.6758147512864494</v>
      </c>
    </row>
    <row r="64" spans="2:8" ht="15">
      <c r="B64" s="46" t="s">
        <v>17</v>
      </c>
      <c r="C64" s="58">
        <f>SUM(C18)</f>
        <v>120963</v>
      </c>
      <c r="D64" s="58">
        <v>120942</v>
      </c>
      <c r="E64" s="144">
        <f>SUM(C64-D64)/D64</f>
        <v>0.00017363694994294786</v>
      </c>
      <c r="F64" s="58">
        <f>SUM(C29)</f>
        <v>3498</v>
      </c>
      <c r="G64" s="58">
        <v>3288</v>
      </c>
      <c r="H64" s="144">
        <f>SUM(F64-G64)/G64</f>
        <v>0.06386861313868614</v>
      </c>
    </row>
    <row r="65" spans="2:8" ht="17.25">
      <c r="B65" s="46" t="s">
        <v>18</v>
      </c>
      <c r="C65" s="49">
        <f>SUM(C19)</f>
        <v>28764</v>
      </c>
      <c r="D65" s="196">
        <v>31219</v>
      </c>
      <c r="E65" s="144">
        <f>SUM(C65-D65)/D65</f>
        <v>-0.07863800890483359</v>
      </c>
      <c r="F65" s="49">
        <f>SUM(C30)</f>
        <v>1715</v>
      </c>
      <c r="G65" s="80">
        <v>2409</v>
      </c>
      <c r="H65" s="145">
        <f>SUM(F65-G65)/G65</f>
        <v>-0.28808634288086343</v>
      </c>
    </row>
    <row r="66" spans="2:8" ht="17.25">
      <c r="B66" s="8" t="s">
        <v>250</v>
      </c>
      <c r="C66" s="50">
        <f>SUM(C62:C65)</f>
        <v>231197</v>
      </c>
      <c r="D66" s="50">
        <f>SUM(D62:D65)</f>
        <v>240857</v>
      </c>
      <c r="E66" s="158">
        <f>SUM(C66-D66)/D66</f>
        <v>-0.04010678535396522</v>
      </c>
      <c r="F66" s="50">
        <f>SUM(F62:F65)</f>
        <v>8898</v>
      </c>
      <c r="G66" s="50">
        <f>SUM(G62:G65)</f>
        <v>12921</v>
      </c>
      <c r="H66" s="159">
        <f>SUM(F66-G66)/G66</f>
        <v>-0.3113536104016717</v>
      </c>
    </row>
    <row r="67" spans="2:8" ht="16.5">
      <c r="B67" s="51"/>
      <c r="C67" s="153"/>
      <c r="D67" s="154"/>
      <c r="E67" s="155"/>
      <c r="F67" s="155"/>
      <c r="G67" s="156"/>
      <c r="H67" s="157"/>
    </row>
    <row r="68" spans="2:8" ht="16.5">
      <c r="B68" s="6"/>
      <c r="C68" s="197"/>
      <c r="D68" s="79"/>
      <c r="E68" s="79"/>
      <c r="F68" s="79"/>
      <c r="G68" s="72"/>
      <c r="H68" s="73"/>
    </row>
    <row r="70" spans="1:2" ht="15">
      <c r="A70" s="2" t="s">
        <v>21</v>
      </c>
      <c r="B70" t="s">
        <v>275</v>
      </c>
    </row>
    <row r="71" spans="1:2" ht="15">
      <c r="A71" s="2"/>
      <c r="B71" t="s">
        <v>276</v>
      </c>
    </row>
    <row r="72" ht="15">
      <c r="A72" s="2"/>
    </row>
    <row r="73" ht="15">
      <c r="A73" s="2"/>
    </row>
    <row r="74" spans="1:2" ht="15">
      <c r="A74" s="2" t="s">
        <v>22</v>
      </c>
      <c r="B74" t="s">
        <v>277</v>
      </c>
    </row>
    <row r="75" spans="1:2" ht="15">
      <c r="A75" s="2"/>
      <c r="B75" t="s">
        <v>278</v>
      </c>
    </row>
    <row r="76" ht="15">
      <c r="B76" t="s">
        <v>279</v>
      </c>
    </row>
    <row r="79" spans="1:2" ht="15">
      <c r="A79" s="2" t="s">
        <v>181</v>
      </c>
      <c r="B79" t="s">
        <v>280</v>
      </c>
    </row>
    <row r="80" ht="15">
      <c r="B80" t="s">
        <v>281</v>
      </c>
    </row>
    <row r="83" spans="1:2" ht="15">
      <c r="A83" s="2" t="s">
        <v>182</v>
      </c>
      <c r="B83" s="70" t="s">
        <v>282</v>
      </c>
    </row>
    <row r="84" spans="1:2" ht="15">
      <c r="A84" s="2"/>
      <c r="B84" s="70" t="s">
        <v>283</v>
      </c>
    </row>
    <row r="85" ht="15">
      <c r="B85" s="70"/>
    </row>
    <row r="86" ht="15">
      <c r="B86" s="70"/>
    </row>
    <row r="87" ht="15">
      <c r="B87" s="70"/>
    </row>
    <row r="88" ht="15">
      <c r="B88" s="70"/>
    </row>
    <row r="89" ht="15">
      <c r="B89" s="70"/>
    </row>
    <row r="90" ht="15">
      <c r="B90" s="70"/>
    </row>
    <row r="91" spans="1:6" ht="18.75">
      <c r="A91" s="84" t="s">
        <v>152</v>
      </c>
      <c r="B91" s="82" t="s">
        <v>284</v>
      </c>
      <c r="F91" s="38"/>
    </row>
    <row r="92" spans="2:6" ht="15">
      <c r="B92" s="14" t="s">
        <v>285</v>
      </c>
      <c r="F92" s="38"/>
    </row>
    <row r="93" spans="2:6" ht="15">
      <c r="B93" s="14"/>
      <c r="F93" s="38"/>
    </row>
    <row r="94" spans="2:6" ht="15">
      <c r="B94" s="14"/>
      <c r="F94" s="38"/>
    </row>
    <row r="95" spans="1:2" ht="18.75">
      <c r="A95" s="84" t="s">
        <v>153</v>
      </c>
      <c r="B95" s="82" t="s">
        <v>30</v>
      </c>
    </row>
    <row r="96" ht="15">
      <c r="B96" s="14" t="s">
        <v>31</v>
      </c>
    </row>
    <row r="97" ht="15">
      <c r="B97" s="14"/>
    </row>
    <row r="98" ht="15">
      <c r="B98" s="14"/>
    </row>
    <row r="99" spans="1:8" ht="18.75">
      <c r="A99" s="84" t="s">
        <v>154</v>
      </c>
      <c r="B99" s="87" t="s">
        <v>32</v>
      </c>
      <c r="E99" s="28"/>
      <c r="F99" s="28" t="s">
        <v>252</v>
      </c>
      <c r="G99" s="28" t="s">
        <v>252</v>
      </c>
      <c r="H99" s="28"/>
    </row>
    <row r="100" spans="1:8" ht="18.75">
      <c r="A100" s="84"/>
      <c r="B100" s="87"/>
      <c r="E100" s="28"/>
      <c r="F100" s="28" t="s">
        <v>261</v>
      </c>
      <c r="G100" s="28" t="s">
        <v>251</v>
      </c>
      <c r="H100" s="28"/>
    </row>
    <row r="101" spans="2:7" ht="15">
      <c r="B101" t="s">
        <v>325</v>
      </c>
      <c r="F101" s="2" t="s">
        <v>219</v>
      </c>
      <c r="G101" s="2" t="s">
        <v>219</v>
      </c>
    </row>
    <row r="102" spans="2:8" ht="15">
      <c r="B102" t="s">
        <v>33</v>
      </c>
      <c r="E102" s="124"/>
      <c r="F102" s="124">
        <v>5896</v>
      </c>
      <c r="G102" s="124">
        <v>4719</v>
      </c>
      <c r="H102" s="55"/>
    </row>
    <row r="103" spans="2:8" ht="17.25">
      <c r="B103" t="s">
        <v>34</v>
      </c>
      <c r="E103" s="30"/>
      <c r="F103" s="77">
        <v>190</v>
      </c>
      <c r="G103" s="77">
        <v>63</v>
      </c>
      <c r="H103" s="30"/>
    </row>
    <row r="104" spans="5:8" ht="15">
      <c r="E104" s="126"/>
      <c r="F104" s="124">
        <f>SUM(F102:F103)</f>
        <v>6086</v>
      </c>
      <c r="G104" s="124">
        <f>SUM(G102:G103)</f>
        <v>4782</v>
      </c>
      <c r="H104" s="55"/>
    </row>
    <row r="105" spans="2:8" ht="15">
      <c r="B105" t="s">
        <v>324</v>
      </c>
      <c r="E105" s="127"/>
      <c r="F105" s="127">
        <v>1053</v>
      </c>
      <c r="G105" s="127">
        <v>898</v>
      </c>
      <c r="H105" s="56"/>
    </row>
    <row r="106" spans="2:8" ht="15">
      <c r="B106" t="s">
        <v>305</v>
      </c>
      <c r="E106" s="127"/>
      <c r="F106" s="127">
        <v>2931</v>
      </c>
      <c r="G106" s="127">
        <v>0</v>
      </c>
      <c r="H106" s="56"/>
    </row>
    <row r="107" spans="2:8" ht="15">
      <c r="B107" t="s">
        <v>0</v>
      </c>
      <c r="E107" s="40"/>
      <c r="F107" s="40">
        <v>88</v>
      </c>
      <c r="G107" s="40">
        <v>73</v>
      </c>
      <c r="H107" s="40"/>
    </row>
    <row r="108" spans="5:8" ht="17.25">
      <c r="E108" s="125"/>
      <c r="F108" s="125">
        <f>SUM(F104:F107)</f>
        <v>10158</v>
      </c>
      <c r="G108" s="125">
        <f>SUM(G104:G107)</f>
        <v>5753</v>
      </c>
      <c r="H108" s="29"/>
    </row>
    <row r="109" ht="15">
      <c r="B109" t="s">
        <v>8</v>
      </c>
    </row>
    <row r="110" ht="15">
      <c r="B110" t="s">
        <v>323</v>
      </c>
    </row>
    <row r="116" spans="1:2" ht="18.75">
      <c r="A116" s="84" t="s">
        <v>155</v>
      </c>
      <c r="B116" s="85" t="s">
        <v>35</v>
      </c>
    </row>
    <row r="117" ht="15">
      <c r="B117" s="17" t="s">
        <v>201</v>
      </c>
    </row>
    <row r="118" ht="15">
      <c r="B118" s="17"/>
    </row>
    <row r="119" ht="15">
      <c r="B119" s="17"/>
    </row>
    <row r="120" spans="1:2" ht="18.75">
      <c r="A120" s="84" t="s">
        <v>156</v>
      </c>
      <c r="B120" s="85" t="s">
        <v>36</v>
      </c>
    </row>
    <row r="121" spans="1:7" ht="18.75">
      <c r="A121" s="86"/>
      <c r="B121" s="85"/>
      <c r="F121" s="28"/>
      <c r="G121" s="28"/>
    </row>
    <row r="122" spans="1:7" ht="18.75">
      <c r="A122" s="86"/>
      <c r="B122" s="85"/>
      <c r="F122" s="22"/>
      <c r="G122" s="22"/>
    </row>
    <row r="123" spans="1:7" ht="18.75">
      <c r="A123" s="86"/>
      <c r="B123" s="85"/>
      <c r="F123" s="22"/>
      <c r="G123" s="22"/>
    </row>
    <row r="124" spans="1:7" ht="20.25">
      <c r="A124" s="86"/>
      <c r="B124" s="17" t="s">
        <v>255</v>
      </c>
      <c r="F124" s="140"/>
      <c r="G124" s="141"/>
    </row>
    <row r="125" spans="1:2" ht="18.75">
      <c r="A125" s="86"/>
      <c r="B125" s="85"/>
    </row>
    <row r="126" spans="1:2" ht="18.75">
      <c r="A126" s="86"/>
      <c r="B126" s="85"/>
    </row>
    <row r="127" spans="1:7" ht="18.75">
      <c r="A127" s="86"/>
      <c r="B127" s="88" t="s">
        <v>38</v>
      </c>
      <c r="G127" s="22" t="s">
        <v>248</v>
      </c>
    </row>
    <row r="128" spans="1:7" ht="20.25">
      <c r="A128" s="86"/>
      <c r="B128" s="17" t="s">
        <v>191</v>
      </c>
      <c r="G128" s="91">
        <f>SUM('[1]QLresources-CBS-31.12.2003'!$I$16)/1000</f>
        <v>72.6</v>
      </c>
    </row>
    <row r="129" spans="1:7" ht="20.25">
      <c r="A129" s="86"/>
      <c r="B129" s="17" t="s">
        <v>192</v>
      </c>
      <c r="G129" s="128">
        <f>SUM(G128)</f>
        <v>72.6</v>
      </c>
    </row>
    <row r="130" spans="1:7" ht="20.25">
      <c r="A130" s="86"/>
      <c r="B130" s="17" t="s">
        <v>193</v>
      </c>
      <c r="G130" s="129">
        <v>70</v>
      </c>
    </row>
    <row r="131" spans="1:8" ht="20.25">
      <c r="A131" s="86"/>
      <c r="B131" s="17"/>
      <c r="H131" s="129"/>
    </row>
    <row r="132" spans="1:2" ht="18.75">
      <c r="A132" s="84" t="s">
        <v>157</v>
      </c>
      <c r="B132" s="85" t="s">
        <v>286</v>
      </c>
    </row>
    <row r="133" spans="1:2" ht="15">
      <c r="A133" s="28"/>
      <c r="B133" s="17" t="s">
        <v>287</v>
      </c>
    </row>
    <row r="134" spans="1:2" ht="15">
      <c r="A134" s="28"/>
      <c r="B134" s="17"/>
    </row>
    <row r="135" spans="1:8" ht="18.75">
      <c r="A135" s="84" t="s">
        <v>158</v>
      </c>
      <c r="B135" s="82" t="s">
        <v>196</v>
      </c>
      <c r="G135" s="2" t="s">
        <v>219</v>
      </c>
      <c r="H135" s="2" t="s">
        <v>219</v>
      </c>
    </row>
    <row r="136" spans="2:8" ht="15">
      <c r="B136" s="27" t="s">
        <v>166</v>
      </c>
      <c r="G136" s="35">
        <v>1736</v>
      </c>
      <c r="H136" s="35"/>
    </row>
    <row r="137" spans="2:8" ht="17.25">
      <c r="B137" s="27" t="s">
        <v>167</v>
      </c>
      <c r="G137" s="29">
        <v>4017</v>
      </c>
      <c r="H137" s="35"/>
    </row>
    <row r="138" spans="7:8" ht="17.25">
      <c r="G138" s="29"/>
      <c r="H138" s="36">
        <f>SUM(G136:G137)</f>
        <v>5753</v>
      </c>
    </row>
    <row r="139" spans="2:8" ht="15">
      <c r="B139" s="27" t="s">
        <v>175</v>
      </c>
      <c r="G139" s="36">
        <v>1381</v>
      </c>
      <c r="H139" s="35"/>
    </row>
    <row r="140" spans="2:8" ht="17.25">
      <c r="B140" s="27" t="s">
        <v>168</v>
      </c>
      <c r="G140" s="29">
        <v>1746</v>
      </c>
      <c r="H140" s="35"/>
    </row>
    <row r="141" spans="7:8" ht="15">
      <c r="G141" s="35"/>
      <c r="H141" s="36">
        <f>SUM(G139:G140)</f>
        <v>3127</v>
      </c>
    </row>
    <row r="142" spans="2:8" ht="15">
      <c r="B142" s="27" t="s">
        <v>169</v>
      </c>
      <c r="G142" s="55">
        <v>4086</v>
      </c>
      <c r="H142" s="35"/>
    </row>
    <row r="143" spans="2:8" ht="17.25">
      <c r="B143" s="27" t="s">
        <v>170</v>
      </c>
      <c r="G143" s="29">
        <v>152288</v>
      </c>
      <c r="H143" s="35"/>
    </row>
    <row r="144" spans="7:8" ht="15">
      <c r="G144" s="35"/>
      <c r="H144" s="36">
        <f>SUM(G142:G143)</f>
        <v>156374</v>
      </c>
    </row>
    <row r="145" spans="2:8" ht="15">
      <c r="B145" s="27" t="s">
        <v>171</v>
      </c>
      <c r="G145" s="36">
        <v>5064</v>
      </c>
      <c r="H145" s="35"/>
    </row>
    <row r="146" spans="2:8" ht="17.25">
      <c r="B146" s="27" t="s">
        <v>172</v>
      </c>
      <c r="G146" s="29">
        <v>13977</v>
      </c>
      <c r="H146" s="35"/>
    </row>
    <row r="147" spans="2:8" ht="15">
      <c r="B147" s="27"/>
      <c r="C147" s="14"/>
      <c r="G147" s="36"/>
      <c r="H147" s="35">
        <f>SUM(G145:G146)</f>
        <v>19041</v>
      </c>
    </row>
    <row r="148" spans="2:8" ht="15">
      <c r="B148" s="27" t="s">
        <v>173</v>
      </c>
      <c r="G148" s="36">
        <v>13579</v>
      </c>
      <c r="H148" s="35"/>
    </row>
    <row r="149" spans="2:8" ht="17.25">
      <c r="B149" s="27" t="s">
        <v>174</v>
      </c>
      <c r="G149" s="60">
        <v>29830</v>
      </c>
      <c r="H149" s="29">
        <f>SUM(G148:G149)</f>
        <v>43409</v>
      </c>
    </row>
    <row r="150" spans="2:8" ht="17.25">
      <c r="B150" t="s">
        <v>1</v>
      </c>
      <c r="G150" s="35"/>
      <c r="H150" s="64">
        <f>SUM(H138:H149)</f>
        <v>227704</v>
      </c>
    </row>
    <row r="151" spans="7:8" ht="17.25">
      <c r="G151" s="35"/>
      <c r="H151" s="64"/>
    </row>
    <row r="152" spans="7:8" ht="17.25">
      <c r="G152" s="35"/>
      <c r="H152" s="64"/>
    </row>
    <row r="153" spans="1:2" ht="18.75">
      <c r="A153" s="84" t="s">
        <v>159</v>
      </c>
      <c r="B153" s="82" t="s">
        <v>2</v>
      </c>
    </row>
    <row r="154" spans="1:2" ht="18.75">
      <c r="A154" s="84"/>
      <c r="B154" s="82"/>
    </row>
    <row r="155" spans="1:2" ht="18.75">
      <c r="A155" s="84"/>
      <c r="B155" s="17" t="s">
        <v>134</v>
      </c>
    </row>
    <row r="156" spans="1:2" ht="18.75">
      <c r="A156" s="84"/>
      <c r="B156" t="s">
        <v>118</v>
      </c>
    </row>
    <row r="157" spans="1:2" ht="18.75">
      <c r="A157" s="84"/>
      <c r="B157" t="s">
        <v>119</v>
      </c>
    </row>
    <row r="158" spans="1:2" ht="18.75">
      <c r="A158" s="84"/>
      <c r="B158" t="s">
        <v>135</v>
      </c>
    </row>
    <row r="159" spans="1:2" ht="18.75">
      <c r="A159" s="84"/>
      <c r="B159" t="s">
        <v>136</v>
      </c>
    </row>
    <row r="160" ht="18.75">
      <c r="A160" s="84"/>
    </row>
    <row r="161" spans="1:2" ht="18.75">
      <c r="A161" s="84"/>
      <c r="B161" t="s">
        <v>288</v>
      </c>
    </row>
    <row r="162" spans="1:2" ht="18.75">
      <c r="A162" s="84"/>
      <c r="B162" t="s">
        <v>142</v>
      </c>
    </row>
    <row r="163" ht="18.75">
      <c r="A163" s="84"/>
    </row>
    <row r="164" ht="15">
      <c r="B164" s="17"/>
    </row>
    <row r="165" spans="1:2" ht="18.75">
      <c r="A165" s="84" t="s">
        <v>160</v>
      </c>
      <c r="B165" s="85" t="s">
        <v>194</v>
      </c>
    </row>
    <row r="166" spans="1:2" ht="18.75">
      <c r="A166" s="84"/>
      <c r="B166" s="85"/>
    </row>
    <row r="167" ht="15">
      <c r="B167" s="17" t="s">
        <v>195</v>
      </c>
    </row>
    <row r="168" ht="15">
      <c r="B168" s="17"/>
    </row>
    <row r="169" ht="15">
      <c r="B169" s="17"/>
    </row>
    <row r="170" ht="15">
      <c r="B170" s="17"/>
    </row>
    <row r="171" ht="15">
      <c r="B171" s="17"/>
    </row>
    <row r="172" ht="15">
      <c r="B172" s="17"/>
    </row>
    <row r="173" ht="15">
      <c r="B173" s="17"/>
    </row>
    <row r="174" ht="15">
      <c r="B174" s="17"/>
    </row>
    <row r="175" ht="15">
      <c r="B175" s="17"/>
    </row>
    <row r="176" ht="15">
      <c r="B176" s="17"/>
    </row>
    <row r="177" ht="15">
      <c r="B177" s="20"/>
    </row>
    <row r="178" spans="1:2" ht="18.75">
      <c r="A178" s="84" t="s">
        <v>161</v>
      </c>
      <c r="B178" s="87" t="s">
        <v>3</v>
      </c>
    </row>
    <row r="179" spans="1:2" ht="18.75">
      <c r="A179" s="84"/>
      <c r="B179" s="87"/>
    </row>
    <row r="180" ht="15">
      <c r="B180" s="17" t="s">
        <v>115</v>
      </c>
    </row>
    <row r="181" ht="15">
      <c r="B181" s="17" t="s">
        <v>46</v>
      </c>
    </row>
    <row r="182" ht="15">
      <c r="B182" s="17"/>
    </row>
    <row r="183" ht="15">
      <c r="B183" s="17"/>
    </row>
    <row r="184" spans="1:2" ht="18.75">
      <c r="A184" s="84" t="s">
        <v>162</v>
      </c>
      <c r="B184" s="85" t="s">
        <v>47</v>
      </c>
    </row>
    <row r="185" spans="1:7" ht="18.75">
      <c r="A185" s="84"/>
      <c r="B185" s="85"/>
      <c r="F185" s="28" t="s">
        <v>37</v>
      </c>
      <c r="G185" s="28" t="s">
        <v>252</v>
      </c>
    </row>
    <row r="186" spans="2:7" ht="15" customHeight="1">
      <c r="B186" s="17" t="s">
        <v>48</v>
      </c>
      <c r="F186" s="22" t="s">
        <v>261</v>
      </c>
      <c r="G186" s="22" t="s">
        <v>261</v>
      </c>
    </row>
    <row r="187" spans="2:7" ht="15" customHeight="1">
      <c r="B187" s="17"/>
      <c r="C187" s="22"/>
      <c r="F187" s="22"/>
      <c r="G187" s="22"/>
    </row>
    <row r="188" spans="1:7" ht="15" customHeight="1">
      <c r="A188" s="2" t="s">
        <v>220</v>
      </c>
      <c r="B188" s="17" t="s">
        <v>256</v>
      </c>
      <c r="F188" s="91">
        <f>SUM('Condensed PL-31.3.04'!F39)</f>
        <v>6364</v>
      </c>
      <c r="G188" s="91">
        <v>26879</v>
      </c>
    </row>
    <row r="189" spans="1:7" ht="15" customHeight="1">
      <c r="A189" s="19" t="s">
        <v>222</v>
      </c>
      <c r="B189" s="15" t="s">
        <v>257</v>
      </c>
      <c r="C189" s="19"/>
      <c r="D189" s="19"/>
      <c r="E189" s="19"/>
      <c r="F189" s="29">
        <v>60000</v>
      </c>
      <c r="G189" s="29">
        <v>60000</v>
      </c>
    </row>
    <row r="190" spans="1:7" ht="15" customHeight="1" thickBot="1">
      <c r="A190" s="89"/>
      <c r="B190" s="17" t="s">
        <v>143</v>
      </c>
      <c r="C190" s="19"/>
      <c r="D190" s="19"/>
      <c r="E190" s="19"/>
      <c r="F190" s="183">
        <f>SUM(F188/F189)*100</f>
        <v>10.606666666666667</v>
      </c>
      <c r="G190" s="183">
        <f>SUM(G188/G189)*100</f>
        <v>44.79833333333333</v>
      </c>
    </row>
    <row r="191" spans="1:7" ht="15.75" thickTop="1">
      <c r="A191" s="89"/>
      <c r="B191" s="17"/>
      <c r="C191" s="19"/>
      <c r="D191" s="19"/>
      <c r="E191" s="19"/>
      <c r="G191" s="198"/>
    </row>
    <row r="192" spans="2:7" ht="15">
      <c r="B192" s="17"/>
      <c r="C192" s="19"/>
      <c r="D192" s="19"/>
      <c r="E192" s="19"/>
      <c r="F192" s="19"/>
      <c r="G192" s="14"/>
    </row>
    <row r="193" spans="1:7" ht="18.75">
      <c r="A193" s="84" t="s">
        <v>163</v>
      </c>
      <c r="B193" s="85" t="s">
        <v>144</v>
      </c>
      <c r="C193" s="19"/>
      <c r="D193" s="19"/>
      <c r="E193" s="19"/>
      <c r="F193" s="19"/>
      <c r="G193" s="19"/>
    </row>
    <row r="194" spans="1:7" ht="18.75">
      <c r="A194" s="84"/>
      <c r="B194" s="85"/>
      <c r="C194" s="19"/>
      <c r="D194" s="19"/>
      <c r="E194" s="19"/>
      <c r="F194" s="19"/>
      <c r="G194" s="19"/>
    </row>
    <row r="195" spans="2:8" ht="15">
      <c r="B195" s="130" t="s">
        <v>205</v>
      </c>
      <c r="H195" s="17"/>
    </row>
    <row r="196" spans="2:7" ht="15">
      <c r="B196" s="42" t="s">
        <v>202</v>
      </c>
      <c r="C196" s="162" t="s">
        <v>203</v>
      </c>
      <c r="D196" s="162" t="s">
        <v>5</v>
      </c>
      <c r="E196" s="162"/>
      <c r="F196" s="162" t="s">
        <v>6</v>
      </c>
      <c r="G196" s="163" t="s">
        <v>7</v>
      </c>
    </row>
    <row r="197" spans="2:7" ht="15">
      <c r="B197" s="47"/>
      <c r="C197" s="150" t="s">
        <v>204</v>
      </c>
      <c r="D197" s="150"/>
      <c r="E197" s="150"/>
      <c r="F197" s="150"/>
      <c r="G197" s="48"/>
    </row>
    <row r="198" spans="2:7" ht="15">
      <c r="B198" s="43">
        <v>1</v>
      </c>
      <c r="C198" s="164" t="s">
        <v>237</v>
      </c>
      <c r="D198" s="53" t="s">
        <v>210</v>
      </c>
      <c r="E198" s="53"/>
      <c r="F198" s="53" t="s">
        <v>206</v>
      </c>
      <c r="G198" s="165">
        <v>36893</v>
      </c>
    </row>
    <row r="199" spans="2:7" ht="15">
      <c r="B199" s="46"/>
      <c r="C199" s="6"/>
      <c r="D199" s="53" t="s">
        <v>4</v>
      </c>
      <c r="E199" s="53"/>
      <c r="F199" s="53"/>
      <c r="G199" s="44"/>
    </row>
    <row r="200" spans="2:7" ht="15">
      <c r="B200" s="46"/>
      <c r="C200" s="6"/>
      <c r="D200" s="53"/>
      <c r="E200" s="53"/>
      <c r="F200" s="53"/>
      <c r="G200" s="44"/>
    </row>
    <row r="201" spans="2:7" ht="15">
      <c r="B201" s="43">
        <v>2</v>
      </c>
      <c r="C201" s="164" t="s">
        <v>237</v>
      </c>
      <c r="D201" s="53" t="s">
        <v>207</v>
      </c>
      <c r="E201" s="53"/>
      <c r="F201" s="53" t="s">
        <v>208</v>
      </c>
      <c r="G201" s="165">
        <v>37162</v>
      </c>
    </row>
    <row r="202" spans="2:7" ht="15">
      <c r="B202" s="43"/>
      <c r="C202" s="164"/>
      <c r="D202" s="53"/>
      <c r="E202" s="53"/>
      <c r="F202" s="53"/>
      <c r="G202" s="165"/>
    </row>
    <row r="203" spans="2:7" ht="15">
      <c r="B203" s="43">
        <v>3</v>
      </c>
      <c r="C203" s="164" t="s">
        <v>236</v>
      </c>
      <c r="D203" s="53" t="s">
        <v>207</v>
      </c>
      <c r="E203" s="53"/>
      <c r="F203" s="53" t="s">
        <v>206</v>
      </c>
      <c r="G203" s="165">
        <v>37526</v>
      </c>
    </row>
    <row r="204" spans="2:7" ht="15">
      <c r="B204" s="43"/>
      <c r="C204" s="164"/>
      <c r="D204" s="53"/>
      <c r="E204" s="53"/>
      <c r="F204" s="2" t="s">
        <v>209</v>
      </c>
      <c r="G204" s="165"/>
    </row>
    <row r="205" spans="2:7" ht="15">
      <c r="B205" s="43"/>
      <c r="C205" s="164"/>
      <c r="D205" s="53"/>
      <c r="E205" s="53"/>
      <c r="G205" s="165"/>
    </row>
    <row r="206" spans="2:7" ht="15">
      <c r="B206" s="43">
        <v>4</v>
      </c>
      <c r="C206" s="164" t="s">
        <v>148</v>
      </c>
      <c r="D206" s="53" t="s">
        <v>207</v>
      </c>
      <c r="E206" s="53"/>
      <c r="F206" s="53" t="s">
        <v>239</v>
      </c>
      <c r="G206" s="165">
        <v>37890</v>
      </c>
    </row>
    <row r="207" spans="2:7" ht="15">
      <c r="B207" s="43"/>
      <c r="C207" s="164"/>
      <c r="D207" s="53"/>
      <c r="E207" s="53"/>
      <c r="F207" s="53"/>
      <c r="G207" s="165"/>
    </row>
    <row r="208" spans="2:7" ht="15">
      <c r="B208" s="43">
        <v>5</v>
      </c>
      <c r="C208" s="164">
        <v>2004</v>
      </c>
      <c r="D208" s="53" t="s">
        <v>313</v>
      </c>
      <c r="E208" s="53"/>
      <c r="F208" s="53" t="s">
        <v>239</v>
      </c>
      <c r="G208" s="165" t="s">
        <v>314</v>
      </c>
    </row>
    <row r="209" spans="2:7" ht="15">
      <c r="B209" s="43"/>
      <c r="C209" s="164"/>
      <c r="D209" s="53" t="s">
        <v>4</v>
      </c>
      <c r="E209" s="53"/>
      <c r="F209" s="53"/>
      <c r="G209" s="165" t="s">
        <v>315</v>
      </c>
    </row>
    <row r="210" spans="2:7" ht="15">
      <c r="B210" s="43"/>
      <c r="C210" s="164"/>
      <c r="D210" s="53"/>
      <c r="E210" s="53"/>
      <c r="F210" s="53"/>
      <c r="G210" s="165" t="s">
        <v>316</v>
      </c>
    </row>
    <row r="211" spans="2:7" ht="15">
      <c r="B211" s="45"/>
      <c r="C211" s="39"/>
      <c r="D211" s="39"/>
      <c r="E211" s="39"/>
      <c r="F211" s="39"/>
      <c r="G211" s="34"/>
    </row>
  </sheetData>
  <sheetProtection/>
  <printOptions/>
  <pageMargins left="0.75" right="0.75" top="1" bottom="1" header="0.5" footer="0.5"/>
  <pageSetup blackAndWhite="1" fitToHeight="4" fitToWidth="1" horizontalDpi="300" verticalDpi="300" orientation="portrait" paperSize="8" scale="56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40"/>
  <sheetViews>
    <sheetView view="pageBreakPreview" zoomScale="75" zoomScaleSheetLayoutView="75" workbookViewId="0" topLeftCell="A1">
      <pane xSplit="3" ySplit="7" topLeftCell="D3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1" sqref="A31"/>
    </sheetView>
  </sheetViews>
  <sheetFormatPr defaultColWidth="9.140625" defaultRowHeight="15"/>
  <cols>
    <col min="5" max="5" width="14.00390625" style="0" customWidth="1"/>
    <col min="6" max="6" width="18.8515625" style="0" customWidth="1"/>
    <col min="7" max="7" width="5.421875" style="0" customWidth="1"/>
    <col min="8" max="8" width="17.8515625" style="0" customWidth="1"/>
    <col min="9" max="9" width="4.8515625" style="0" customWidth="1"/>
    <col min="10" max="10" width="17.28125" style="0" customWidth="1"/>
    <col min="11" max="11" width="17.00390625" style="0" customWidth="1"/>
    <col min="12" max="12" width="21.8515625" style="0" customWidth="1"/>
  </cols>
  <sheetData>
    <row r="1" ht="21">
      <c r="A1" s="13" t="s">
        <v>165</v>
      </c>
    </row>
    <row r="2" ht="18">
      <c r="A2" s="4" t="s">
        <v>214</v>
      </c>
    </row>
    <row r="3" ht="18.75">
      <c r="A3" s="74"/>
    </row>
    <row r="4" ht="15">
      <c r="A4" s="24" t="s">
        <v>258</v>
      </c>
    </row>
    <row r="5" ht="18.75">
      <c r="A5" s="74"/>
    </row>
    <row r="6" ht="18.75">
      <c r="A6" s="74"/>
    </row>
    <row r="7" ht="18.75">
      <c r="A7" s="82" t="s">
        <v>293</v>
      </c>
    </row>
    <row r="9" spans="1:7" ht="18.75">
      <c r="A9" s="74"/>
      <c r="B9" s="74"/>
      <c r="C9" s="74"/>
      <c r="D9" s="74"/>
      <c r="E9" s="74"/>
      <c r="F9" s="74"/>
      <c r="G9" s="74"/>
    </row>
    <row r="10" spans="1:10" ht="18.75">
      <c r="A10" s="74"/>
      <c r="B10" s="74"/>
      <c r="C10" s="74"/>
      <c r="D10" s="74"/>
      <c r="E10" s="74"/>
      <c r="F10" s="74"/>
      <c r="G10" s="74"/>
      <c r="H10" s="84"/>
      <c r="J10" s="74"/>
    </row>
    <row r="11" spans="1:10" ht="18.75">
      <c r="A11" s="74"/>
      <c r="B11" s="74"/>
      <c r="C11" s="74"/>
      <c r="D11" s="74"/>
      <c r="E11" s="74"/>
      <c r="F11" s="74"/>
      <c r="G11" s="74"/>
      <c r="H11" s="121" t="s">
        <v>219</v>
      </c>
      <c r="J11" s="121"/>
    </row>
    <row r="12" spans="1:10" ht="18.75">
      <c r="A12" s="74" t="s">
        <v>139</v>
      </c>
      <c r="B12" s="74"/>
      <c r="C12" s="74"/>
      <c r="D12" s="74"/>
      <c r="E12" s="74"/>
      <c r="F12" s="74"/>
      <c r="G12" s="74"/>
      <c r="H12" s="178">
        <f>'[5]QLR'!$G$38+'[5]QLR'!$G$42+'[5]QLR'!$G$41</f>
        <v>60611</v>
      </c>
      <c r="J12" s="178"/>
    </row>
    <row r="13" spans="1:10" ht="18.75">
      <c r="A13" s="74"/>
      <c r="B13" s="74"/>
      <c r="C13" s="74"/>
      <c r="D13" s="74"/>
      <c r="E13" s="74"/>
      <c r="F13" s="74"/>
      <c r="G13" s="74"/>
      <c r="H13" s="121"/>
      <c r="J13" s="121"/>
    </row>
    <row r="14" spans="1:10" ht="18.75">
      <c r="A14" s="74"/>
      <c r="B14" s="74"/>
      <c r="C14" s="74"/>
      <c r="D14" s="74"/>
      <c r="E14" s="74"/>
      <c r="F14" s="74"/>
      <c r="G14" s="74"/>
      <c r="H14" s="121"/>
      <c r="J14" s="121"/>
    </row>
    <row r="15" spans="1:10" ht="18.75">
      <c r="A15" s="74" t="s">
        <v>140</v>
      </c>
      <c r="B15" s="74"/>
      <c r="C15" s="74"/>
      <c r="D15" s="74"/>
      <c r="E15" s="74"/>
      <c r="F15" s="74"/>
      <c r="G15" s="74"/>
      <c r="H15" s="179">
        <f>SUM('[5]QLR'!$G$40)</f>
        <v>-5656</v>
      </c>
      <c r="J15" s="179"/>
    </row>
    <row r="16" spans="1:10" ht="18.75">
      <c r="A16" s="74"/>
      <c r="B16" s="74"/>
      <c r="C16" s="74"/>
      <c r="D16" s="74"/>
      <c r="E16" s="74"/>
      <c r="F16" s="74"/>
      <c r="G16" s="74"/>
      <c r="H16" s="74"/>
      <c r="J16" s="74"/>
    </row>
    <row r="17" spans="1:10" ht="18.75">
      <c r="A17" s="74" t="s">
        <v>126</v>
      </c>
      <c r="B17" s="74"/>
      <c r="C17" s="74"/>
      <c r="D17" s="74"/>
      <c r="E17" s="74"/>
      <c r="F17" s="74"/>
      <c r="G17" s="74"/>
      <c r="H17" s="122">
        <f>SUM(H12+H15)</f>
        <v>54955</v>
      </c>
      <c r="J17" s="122"/>
    </row>
    <row r="18" spans="1:10" ht="18.75">
      <c r="A18" s="74"/>
      <c r="B18" s="74"/>
      <c r="C18" s="74"/>
      <c r="D18" s="74"/>
      <c r="E18" s="74"/>
      <c r="F18" s="74"/>
      <c r="G18" s="74"/>
      <c r="H18" s="74"/>
      <c r="J18" s="74"/>
    </row>
    <row r="19" spans="1:7" ht="18.75">
      <c r="A19" s="74"/>
      <c r="B19" s="74"/>
      <c r="C19" s="74"/>
      <c r="D19" s="74"/>
      <c r="E19" s="74"/>
      <c r="F19" s="74"/>
      <c r="G19" s="74"/>
    </row>
    <row r="20" spans="1:10" ht="18.75">
      <c r="A20" s="74"/>
      <c r="B20" s="74"/>
      <c r="C20" s="74"/>
      <c r="D20" s="74"/>
      <c r="E20" s="74"/>
      <c r="F20" s="74"/>
      <c r="G20" s="74"/>
      <c r="H20" s="74"/>
      <c r="J20" s="74"/>
    </row>
    <row r="21" spans="1:10" ht="18.75">
      <c r="A21" s="74" t="s">
        <v>127</v>
      </c>
      <c r="B21" s="74"/>
      <c r="C21" s="74"/>
      <c r="D21" s="74"/>
      <c r="E21" s="74"/>
      <c r="F21" s="74"/>
      <c r="G21" s="74"/>
      <c r="H21" s="180">
        <f>SUM('[5]QLR'!$G$55)</f>
        <v>-43127</v>
      </c>
      <c r="J21" s="180"/>
    </row>
    <row r="22" spans="1:10" ht="18.75">
      <c r="A22" s="74"/>
      <c r="B22" s="74"/>
      <c r="C22" s="74"/>
      <c r="D22" s="74"/>
      <c r="E22" s="74"/>
      <c r="F22" s="74"/>
      <c r="G22" s="74"/>
      <c r="H22" s="74"/>
      <c r="J22" s="74"/>
    </row>
    <row r="23" spans="1:8" ht="18.75">
      <c r="A23" s="74" t="s">
        <v>141</v>
      </c>
      <c r="B23" s="74"/>
      <c r="C23" s="74"/>
      <c r="D23" s="74"/>
      <c r="E23" s="74"/>
      <c r="F23" s="74"/>
      <c r="G23" s="74"/>
      <c r="H23" s="74"/>
    </row>
    <row r="24" spans="1:8" ht="18.75">
      <c r="A24" s="74"/>
      <c r="B24" s="74"/>
      <c r="C24" s="74"/>
      <c r="D24" s="74"/>
      <c r="E24" s="74"/>
      <c r="F24" s="74"/>
      <c r="G24" s="74"/>
      <c r="H24" s="74"/>
    </row>
    <row r="25" spans="1:8" ht="18.75">
      <c r="A25" s="74" t="s">
        <v>56</v>
      </c>
      <c r="B25" s="74"/>
      <c r="C25" s="74"/>
      <c r="D25" s="74"/>
      <c r="E25" s="74"/>
      <c r="F25" s="74"/>
      <c r="G25" s="74"/>
      <c r="H25" s="181">
        <f>SUM('[5]QLR'!$G$60)</f>
        <v>-5184</v>
      </c>
    </row>
    <row r="26" spans="1:8" ht="18.75">
      <c r="A26" s="74" t="s">
        <v>230</v>
      </c>
      <c r="B26" s="74"/>
      <c r="C26" s="74"/>
      <c r="D26" s="74"/>
      <c r="E26" s="74"/>
      <c r="F26" s="74"/>
      <c r="G26" s="74"/>
      <c r="H26" s="182">
        <f>SUM('[5]QLR'!$G$67-'[5]QLR'!$G$60)</f>
        <v>4774</v>
      </c>
    </row>
    <row r="27" spans="1:8" ht="18.75">
      <c r="A27" s="74"/>
      <c r="B27" s="74"/>
      <c r="C27" s="74"/>
      <c r="D27" s="74"/>
      <c r="E27" s="74"/>
      <c r="F27" s="74"/>
      <c r="G27" s="74"/>
      <c r="H27" s="74"/>
    </row>
    <row r="28" spans="1:8" ht="18.75">
      <c r="A28" s="74" t="s">
        <v>128</v>
      </c>
      <c r="B28" s="74"/>
      <c r="C28" s="74"/>
      <c r="D28" s="74"/>
      <c r="E28" s="74"/>
      <c r="F28" s="74"/>
      <c r="G28" s="74"/>
      <c r="H28" s="179">
        <f>SUM(H25:H26)</f>
        <v>-410</v>
      </c>
    </row>
    <row r="29" spans="1:10" ht="18.75">
      <c r="A29" s="74"/>
      <c r="B29" s="74"/>
      <c r="C29" s="74"/>
      <c r="D29" s="74"/>
      <c r="E29" s="74"/>
      <c r="F29" s="74"/>
      <c r="G29" s="74"/>
      <c r="H29" s="74"/>
      <c r="J29" s="74"/>
    </row>
    <row r="30" spans="1:10" ht="18.75">
      <c r="A30" s="74"/>
      <c r="B30" s="74"/>
      <c r="C30" s="74"/>
      <c r="D30" s="74"/>
      <c r="E30" s="74"/>
      <c r="F30" s="74"/>
      <c r="G30" s="74"/>
      <c r="H30" s="74"/>
      <c r="J30" s="74"/>
    </row>
    <row r="31" spans="1:10" ht="18.75">
      <c r="A31" s="74" t="s">
        <v>318</v>
      </c>
      <c r="B31" s="74"/>
      <c r="C31" s="74"/>
      <c r="D31" s="74"/>
      <c r="E31" s="74"/>
      <c r="F31" s="74"/>
      <c r="G31" s="74"/>
      <c r="H31" s="180">
        <f>SUM(H17+H21+H28)</f>
        <v>11418</v>
      </c>
      <c r="J31" s="180"/>
    </row>
    <row r="32" spans="1:10" ht="18.75">
      <c r="A32" s="74"/>
      <c r="B32" s="74"/>
      <c r="C32" s="74"/>
      <c r="D32" s="74"/>
      <c r="E32" s="74"/>
      <c r="F32" s="74"/>
      <c r="G32" s="74"/>
      <c r="H32" s="74"/>
      <c r="J32" s="74"/>
    </row>
    <row r="33" spans="1:10" ht="18.75">
      <c r="A33" s="74"/>
      <c r="B33" s="74"/>
      <c r="C33" s="74"/>
      <c r="D33" s="74"/>
      <c r="E33" s="74"/>
      <c r="F33" s="74"/>
      <c r="G33" s="74"/>
      <c r="H33" s="74"/>
      <c r="J33" s="74"/>
    </row>
    <row r="34" spans="1:8" ht="18.75">
      <c r="A34" s="74" t="s">
        <v>164</v>
      </c>
      <c r="B34" s="74"/>
      <c r="C34" s="74"/>
      <c r="D34" s="74"/>
      <c r="E34" s="74"/>
      <c r="F34" s="74"/>
      <c r="G34" s="74"/>
      <c r="H34" s="122">
        <f>SUM('[6]Cash flow 30.9.2003'!$G$62)</f>
        <v>10415</v>
      </c>
    </row>
    <row r="35" spans="1:8" ht="18.75">
      <c r="A35" s="74"/>
      <c r="B35" s="74"/>
      <c r="C35" s="74"/>
      <c r="D35" s="74"/>
      <c r="E35" s="74"/>
      <c r="F35" s="74"/>
      <c r="G35" s="74"/>
      <c r="H35" s="74"/>
    </row>
    <row r="36" spans="1:8" ht="19.5" thickBot="1">
      <c r="A36" s="74" t="s">
        <v>310</v>
      </c>
      <c r="B36" s="74"/>
      <c r="C36" s="74"/>
      <c r="D36" s="74"/>
      <c r="E36" s="74"/>
      <c r="F36" s="74"/>
      <c r="G36" s="74"/>
      <c r="H36" s="123">
        <f>SUM(H31:H35)</f>
        <v>21833</v>
      </c>
    </row>
    <row r="37" spans="1:8" ht="19.5" thickTop="1">
      <c r="A37" s="74"/>
      <c r="B37" s="74"/>
      <c r="C37" s="74"/>
      <c r="D37" s="74"/>
      <c r="E37" s="74"/>
      <c r="F37" s="74"/>
      <c r="G37" s="74"/>
      <c r="H37" s="74"/>
    </row>
    <row r="38" spans="1:8" ht="18.75">
      <c r="A38" s="74"/>
      <c r="B38" s="74"/>
      <c r="C38" s="74"/>
      <c r="D38" s="74"/>
      <c r="E38" s="74"/>
      <c r="F38" s="74"/>
      <c r="G38" s="74"/>
      <c r="H38" s="74"/>
    </row>
    <row r="40" ht="15">
      <c r="A40" s="54" t="s">
        <v>9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8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L49"/>
  <sheetViews>
    <sheetView zoomScale="75" zoomScaleNormal="75" workbookViewId="0" topLeftCell="A1">
      <pane xSplit="3" ySplit="11" topLeftCell="D4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42" sqref="J42"/>
    </sheetView>
  </sheetViews>
  <sheetFormatPr defaultColWidth="9.140625" defaultRowHeight="15"/>
  <cols>
    <col min="5" max="5" width="17.421875" style="0" customWidth="1"/>
    <col min="6" max="6" width="21.28125" style="0" customWidth="1"/>
    <col min="7" max="7" width="5.421875" style="0" customWidth="1"/>
    <col min="8" max="8" width="19.57421875" style="0" customWidth="1"/>
    <col min="9" max="9" width="4.8515625" style="0" customWidth="1"/>
    <col min="10" max="10" width="23.57421875" style="0" customWidth="1"/>
    <col min="11" max="11" width="6.7109375" style="0" customWidth="1"/>
    <col min="12" max="12" width="21.8515625" style="0" customWidth="1"/>
  </cols>
  <sheetData>
    <row r="1" ht="21">
      <c r="A1" s="13" t="s">
        <v>165</v>
      </c>
    </row>
    <row r="2" ht="18">
      <c r="A2" s="4" t="s">
        <v>214</v>
      </c>
    </row>
    <row r="3" ht="18.75">
      <c r="A3" s="74"/>
    </row>
    <row r="4" ht="15">
      <c r="A4" s="24" t="s">
        <v>258</v>
      </c>
    </row>
    <row r="5" ht="18.75">
      <c r="A5" s="74"/>
    </row>
    <row r="6" ht="18.75">
      <c r="A6" s="74"/>
    </row>
    <row r="7" ht="18.75">
      <c r="A7" s="82" t="s">
        <v>289</v>
      </c>
    </row>
    <row r="9" spans="1:12" ht="15.75">
      <c r="A9" s="97"/>
      <c r="B9" s="97"/>
      <c r="C9" s="97"/>
      <c r="D9" s="97"/>
      <c r="E9" s="97"/>
      <c r="F9" s="206" t="s">
        <v>215</v>
      </c>
      <c r="G9" s="207"/>
      <c r="H9" s="208"/>
      <c r="I9" s="9"/>
      <c r="J9" s="206" t="s">
        <v>138</v>
      </c>
      <c r="K9" s="207"/>
      <c r="L9" s="208"/>
    </row>
    <row r="10" spans="1:12" ht="15.75">
      <c r="A10" s="97"/>
      <c r="B10" s="97"/>
      <c r="C10" s="97"/>
      <c r="D10" s="97"/>
      <c r="E10" s="97"/>
      <c r="F10" s="11" t="s">
        <v>216</v>
      </c>
      <c r="G10" s="12"/>
      <c r="H10" s="12" t="s">
        <v>226</v>
      </c>
      <c r="I10" s="9"/>
      <c r="J10" s="11" t="s">
        <v>216</v>
      </c>
      <c r="K10" s="98"/>
      <c r="L10" s="33" t="s">
        <v>108</v>
      </c>
    </row>
    <row r="11" spans="1:12" ht="15.75">
      <c r="A11" s="97"/>
      <c r="B11" s="97"/>
      <c r="C11" s="97"/>
      <c r="D11" s="97"/>
      <c r="E11" s="97"/>
      <c r="F11" s="119" t="s">
        <v>217</v>
      </c>
      <c r="G11" s="101"/>
      <c r="H11" s="101" t="s">
        <v>217</v>
      </c>
      <c r="I11" s="9"/>
      <c r="J11" s="11" t="s">
        <v>217</v>
      </c>
      <c r="K11" s="99"/>
      <c r="L11" s="33" t="s">
        <v>218</v>
      </c>
    </row>
    <row r="12" spans="1:12" ht="15.75">
      <c r="A12" s="97"/>
      <c r="B12" s="97"/>
      <c r="C12" s="97"/>
      <c r="D12" s="97"/>
      <c r="E12" s="97"/>
      <c r="F12" s="172" t="s">
        <v>290</v>
      </c>
      <c r="G12" s="118"/>
      <c r="H12" s="188" t="s">
        <v>290</v>
      </c>
      <c r="I12" s="9"/>
      <c r="J12" s="10" t="s">
        <v>109</v>
      </c>
      <c r="K12" s="98"/>
      <c r="L12" s="12" t="s">
        <v>217</v>
      </c>
    </row>
    <row r="13" spans="1:12" ht="15.75">
      <c r="A13" s="97"/>
      <c r="B13" s="97"/>
      <c r="C13" s="97"/>
      <c r="D13" s="97"/>
      <c r="E13" s="97"/>
      <c r="F13" s="11" t="s">
        <v>291</v>
      </c>
      <c r="G13" s="118"/>
      <c r="H13" s="3" t="s">
        <v>292</v>
      </c>
      <c r="I13" s="9"/>
      <c r="J13" s="11" t="s">
        <v>224</v>
      </c>
      <c r="K13" s="99"/>
      <c r="L13" s="3" t="s">
        <v>225</v>
      </c>
    </row>
    <row r="14" spans="1:12" ht="15.75">
      <c r="A14" s="97"/>
      <c r="B14" s="97"/>
      <c r="C14" s="97"/>
      <c r="D14" s="97"/>
      <c r="E14" s="97"/>
      <c r="F14" s="169" t="s">
        <v>261</v>
      </c>
      <c r="G14" s="99"/>
      <c r="H14" s="189" t="s">
        <v>251</v>
      </c>
      <c r="I14" s="9"/>
      <c r="J14" s="169" t="s">
        <v>261</v>
      </c>
      <c r="K14" s="99"/>
      <c r="L14" s="189" t="s">
        <v>251</v>
      </c>
    </row>
    <row r="15" spans="1:12" ht="15.75">
      <c r="A15" s="97"/>
      <c r="B15" s="97"/>
      <c r="C15" s="97"/>
      <c r="D15" s="97"/>
      <c r="E15" s="97"/>
      <c r="F15" s="173" t="s">
        <v>219</v>
      </c>
      <c r="G15" s="100"/>
      <c r="H15" s="100" t="s">
        <v>219</v>
      </c>
      <c r="I15" s="9"/>
      <c r="J15" s="173" t="s">
        <v>219</v>
      </c>
      <c r="K15" s="102"/>
      <c r="L15" s="101" t="s">
        <v>219</v>
      </c>
    </row>
    <row r="16" spans="1:12" ht="15.75">
      <c r="A16" s="97"/>
      <c r="B16" s="97"/>
      <c r="C16" s="97"/>
      <c r="D16" s="97"/>
      <c r="E16" s="97"/>
      <c r="F16" s="103"/>
      <c r="G16" s="103"/>
      <c r="H16" s="190"/>
      <c r="I16" s="104"/>
      <c r="J16" s="170"/>
      <c r="K16" s="105"/>
      <c r="L16" s="105"/>
    </row>
    <row r="17" spans="1:12" ht="15.75">
      <c r="A17" s="97"/>
      <c r="B17" s="97"/>
      <c r="C17" s="97"/>
      <c r="D17" s="97"/>
      <c r="E17" s="97"/>
      <c r="F17" s="105"/>
      <c r="G17" s="105"/>
      <c r="H17" s="105"/>
      <c r="I17" s="97"/>
      <c r="J17" s="171"/>
      <c r="K17" s="105"/>
      <c r="L17" s="105"/>
    </row>
    <row r="18" spans="1:12" ht="18">
      <c r="A18" s="97"/>
      <c r="B18" s="117" t="s">
        <v>20</v>
      </c>
      <c r="C18" s="97"/>
      <c r="D18" s="97"/>
      <c r="E18" s="97"/>
      <c r="F18" s="106">
        <v>231197</v>
      </c>
      <c r="G18" s="105"/>
      <c r="H18" s="106">
        <v>190454</v>
      </c>
      <c r="I18" s="97"/>
      <c r="J18" s="106">
        <v>899541</v>
      </c>
      <c r="K18" s="185"/>
      <c r="L18" s="106">
        <v>705745</v>
      </c>
    </row>
    <row r="19" spans="1:12" ht="15.75">
      <c r="A19" s="97"/>
      <c r="B19" s="117"/>
      <c r="C19" s="97"/>
      <c r="D19" s="97"/>
      <c r="E19" s="97"/>
      <c r="F19" s="105"/>
      <c r="G19" s="105"/>
      <c r="H19" s="107"/>
      <c r="I19" s="97"/>
      <c r="J19" s="185"/>
      <c r="K19" s="185"/>
      <c r="L19" s="107"/>
    </row>
    <row r="20" spans="1:12" ht="15.75">
      <c r="A20" s="97"/>
      <c r="B20" s="117"/>
      <c r="C20" s="97"/>
      <c r="D20" s="97"/>
      <c r="E20" s="97"/>
      <c r="F20" s="105"/>
      <c r="G20" s="105"/>
      <c r="H20" s="107"/>
      <c r="I20" s="97"/>
      <c r="J20" s="185"/>
      <c r="K20" s="185"/>
      <c r="L20" s="107"/>
    </row>
    <row r="21" spans="1:12" ht="15.75">
      <c r="A21" s="97"/>
      <c r="B21" s="117" t="s">
        <v>76</v>
      </c>
      <c r="C21" s="97"/>
      <c r="D21" s="97"/>
      <c r="E21" s="97"/>
      <c r="F21" s="107">
        <v>14633</v>
      </c>
      <c r="G21" s="105"/>
      <c r="H21" s="107">
        <v>11676</v>
      </c>
      <c r="I21" s="97"/>
      <c r="J21" s="107">
        <f>SUM(J31-J29-J27-J25-J23)</f>
        <v>62615.303</v>
      </c>
      <c r="K21" s="185"/>
      <c r="L21" s="107">
        <f>SUM(L31-L29-L27-L25-L23)</f>
        <v>49407</v>
      </c>
    </row>
    <row r="22" spans="1:12" ht="15.75">
      <c r="A22" s="97"/>
      <c r="B22" s="117"/>
      <c r="C22" s="97"/>
      <c r="D22" s="97"/>
      <c r="E22" s="97"/>
      <c r="F22" s="105"/>
      <c r="G22" s="105"/>
      <c r="H22" s="107"/>
      <c r="I22" s="97"/>
      <c r="J22" s="185"/>
      <c r="K22" s="185"/>
      <c r="L22" s="107"/>
    </row>
    <row r="23" spans="1:12" ht="15.75">
      <c r="A23" s="97"/>
      <c r="B23" s="117" t="s">
        <v>223</v>
      </c>
      <c r="C23" s="97"/>
      <c r="D23" s="97"/>
      <c r="E23" s="97"/>
      <c r="F23" s="108">
        <v>-4003</v>
      </c>
      <c r="G23" s="105"/>
      <c r="H23" s="108">
        <v>-3217</v>
      </c>
      <c r="I23" s="97"/>
      <c r="J23" s="108">
        <f>-SUM('[4]AccumDepn'!$AA$149)</f>
        <v>-14958</v>
      </c>
      <c r="K23" s="185"/>
      <c r="L23" s="108">
        <v>-11565</v>
      </c>
    </row>
    <row r="24" spans="1:12" ht="15.75">
      <c r="A24" s="97"/>
      <c r="B24" s="117"/>
      <c r="C24" s="97"/>
      <c r="D24" s="97"/>
      <c r="E24" s="97"/>
      <c r="F24" s="108"/>
      <c r="G24" s="105"/>
      <c r="H24" s="108"/>
      <c r="I24" s="97"/>
      <c r="J24" s="108"/>
      <c r="K24" s="185"/>
      <c r="L24" s="108"/>
    </row>
    <row r="25" spans="1:12" ht="15.75">
      <c r="A25" s="97"/>
      <c r="B25" s="117" t="s">
        <v>246</v>
      </c>
      <c r="C25" s="97"/>
      <c r="D25" s="97"/>
      <c r="E25" s="97"/>
      <c r="F25" s="108">
        <v>0</v>
      </c>
      <c r="G25" s="105"/>
      <c r="H25" s="108">
        <v>50</v>
      </c>
      <c r="I25" s="97"/>
      <c r="J25" s="108">
        <f>SUM('[3]Profit &amp; Loss2004'!$AL$21)/1000</f>
        <v>90.589</v>
      </c>
      <c r="K25" s="185"/>
      <c r="L25" s="108">
        <v>94</v>
      </c>
    </row>
    <row r="26" spans="1:12" ht="15.75">
      <c r="A26" s="97"/>
      <c r="B26" s="117"/>
      <c r="C26" s="97"/>
      <c r="D26" s="97"/>
      <c r="E26" s="97"/>
      <c r="F26" s="105"/>
      <c r="G26" s="105"/>
      <c r="H26" s="108"/>
      <c r="I26" s="97"/>
      <c r="J26" s="185">
        <f>'[2]Condensed PL-31.3.2004'!F26</f>
        <v>0</v>
      </c>
      <c r="K26" s="185"/>
      <c r="L26" s="108"/>
    </row>
    <row r="27" spans="1:12" ht="15.75">
      <c r="A27" s="97"/>
      <c r="B27" s="117" t="s">
        <v>244</v>
      </c>
      <c r="C27" s="97"/>
      <c r="D27" s="97"/>
      <c r="E27" s="97"/>
      <c r="F27" s="108">
        <v>-1811</v>
      </c>
      <c r="G27" s="105"/>
      <c r="H27" s="108">
        <v>-1588</v>
      </c>
      <c r="I27" s="97"/>
      <c r="J27" s="108">
        <f>SUM('[3]Profit &amp; Loss2004'!$AL$20)/1000</f>
        <v>-7911.892</v>
      </c>
      <c r="K27" s="185"/>
      <c r="L27" s="108">
        <v>-6701</v>
      </c>
    </row>
    <row r="28" spans="1:12" ht="15.75">
      <c r="A28" s="97"/>
      <c r="B28" s="117"/>
      <c r="C28" s="97"/>
      <c r="D28" s="97"/>
      <c r="E28" s="97"/>
      <c r="F28" s="105"/>
      <c r="G28" s="105"/>
      <c r="H28" s="108"/>
      <c r="I28" s="97"/>
      <c r="J28" s="185"/>
      <c r="K28" s="185"/>
      <c r="L28" s="108"/>
    </row>
    <row r="29" spans="1:12" ht="18">
      <c r="A29" s="97"/>
      <c r="B29" s="117" t="s">
        <v>77</v>
      </c>
      <c r="C29" s="97"/>
      <c r="D29" s="97"/>
      <c r="E29" s="97"/>
      <c r="F29" s="109">
        <v>79</v>
      </c>
      <c r="G29" s="105"/>
      <c r="H29" s="109">
        <v>40</v>
      </c>
      <c r="I29" s="97"/>
      <c r="J29" s="109">
        <v>315</v>
      </c>
      <c r="K29" s="185"/>
      <c r="L29" s="109">
        <v>260</v>
      </c>
    </row>
    <row r="30" spans="1:12" ht="15.75">
      <c r="A30" s="97"/>
      <c r="B30" s="117"/>
      <c r="C30" s="97"/>
      <c r="D30" s="97"/>
      <c r="E30" s="97"/>
      <c r="F30" s="105"/>
      <c r="G30" s="105"/>
      <c r="H30" s="107"/>
      <c r="I30" s="97"/>
      <c r="J30" s="185"/>
      <c r="K30" s="185"/>
      <c r="L30" s="107"/>
    </row>
    <row r="31" spans="1:12" ht="15.75">
      <c r="A31" s="97"/>
      <c r="B31" s="117" t="s">
        <v>78</v>
      </c>
      <c r="C31" s="97"/>
      <c r="D31" s="97"/>
      <c r="E31" s="97"/>
      <c r="F31" s="107">
        <f>SUM(F21:F29)</f>
        <v>8898</v>
      </c>
      <c r="G31" s="107"/>
      <c r="H31" s="107">
        <f>SUM(H21:H29)</f>
        <v>6961</v>
      </c>
      <c r="I31" s="97"/>
      <c r="J31" s="107">
        <v>40151</v>
      </c>
      <c r="K31" s="107"/>
      <c r="L31" s="107">
        <v>31495</v>
      </c>
    </row>
    <row r="32" spans="1:12" ht="15.75">
      <c r="A32" s="97"/>
      <c r="B32" s="117"/>
      <c r="C32" s="97"/>
      <c r="D32" s="97"/>
      <c r="E32" s="97"/>
      <c r="F32" s="105"/>
      <c r="G32" s="105"/>
      <c r="H32" s="107"/>
      <c r="I32" s="97"/>
      <c r="J32" s="185"/>
      <c r="K32" s="185"/>
      <c r="L32" s="107"/>
    </row>
    <row r="33" spans="1:12" ht="15.75">
      <c r="A33" s="97"/>
      <c r="B33" s="117" t="s">
        <v>81</v>
      </c>
      <c r="C33" s="97"/>
      <c r="D33" s="97"/>
      <c r="E33" s="97"/>
      <c r="F33" s="110">
        <v>-3354</v>
      </c>
      <c r="G33" s="105"/>
      <c r="H33" s="110">
        <v>-1245</v>
      </c>
      <c r="I33" s="97"/>
      <c r="J33" s="110">
        <v>-10158</v>
      </c>
      <c r="K33" s="185"/>
      <c r="L33" s="110">
        <v>-5753</v>
      </c>
    </row>
    <row r="34" spans="1:12" ht="15.75">
      <c r="A34" s="97"/>
      <c r="B34" s="117"/>
      <c r="C34" s="97"/>
      <c r="D34" s="97"/>
      <c r="E34" s="97"/>
      <c r="F34" s="105"/>
      <c r="G34" s="105"/>
      <c r="H34" s="110"/>
      <c r="I34" s="97"/>
      <c r="J34" s="185"/>
      <c r="K34" s="185"/>
      <c r="L34" s="110"/>
    </row>
    <row r="35" spans="1:12" ht="15.75">
      <c r="A35" s="97"/>
      <c r="B35" s="117" t="s">
        <v>79</v>
      </c>
      <c r="C35" s="97"/>
      <c r="D35" s="97"/>
      <c r="E35" s="97"/>
      <c r="F35" s="107">
        <f>SUM(F31:F33)</f>
        <v>5544</v>
      </c>
      <c r="G35" s="107"/>
      <c r="H35" s="107">
        <f>SUM(H31:H33)</f>
        <v>5716</v>
      </c>
      <c r="I35" s="97"/>
      <c r="J35" s="107">
        <f>SUM(J31:J33)</f>
        <v>29993</v>
      </c>
      <c r="K35" s="107"/>
      <c r="L35" s="107">
        <f>SUM(L31:L33)</f>
        <v>25742</v>
      </c>
    </row>
    <row r="36" spans="1:12" ht="15.75">
      <c r="A36" s="97"/>
      <c r="B36" s="117"/>
      <c r="C36" s="97"/>
      <c r="D36" s="97"/>
      <c r="E36" s="97"/>
      <c r="F36" s="105"/>
      <c r="G36" s="105"/>
      <c r="H36" s="107"/>
      <c r="I36" s="97"/>
      <c r="J36" s="185"/>
      <c r="K36" s="185"/>
      <c r="L36" s="107"/>
    </row>
    <row r="37" spans="1:12" ht="15.75">
      <c r="A37" s="97"/>
      <c r="B37" s="117" t="s">
        <v>80</v>
      </c>
      <c r="C37" s="97"/>
      <c r="D37" s="97"/>
      <c r="E37" s="97"/>
      <c r="F37" s="108">
        <v>820</v>
      </c>
      <c r="G37" s="105"/>
      <c r="H37" s="191">
        <v>-957</v>
      </c>
      <c r="I37" s="97"/>
      <c r="J37" s="108">
        <v>-3114</v>
      </c>
      <c r="K37" s="185"/>
      <c r="L37" s="191">
        <v>-4225</v>
      </c>
    </row>
    <row r="38" spans="1:12" ht="15.75">
      <c r="A38" s="97"/>
      <c r="B38" s="117"/>
      <c r="C38" s="97"/>
      <c r="D38" s="97"/>
      <c r="E38" s="97"/>
      <c r="F38" s="105"/>
      <c r="G38" s="105"/>
      <c r="H38" s="110">
        <f>'[2]Condensed PL-30.9.02'!F38</f>
        <v>0</v>
      </c>
      <c r="I38" s="97"/>
      <c r="J38" s="185"/>
      <c r="K38" s="185"/>
      <c r="L38" s="110"/>
    </row>
    <row r="39" spans="1:12" ht="16.5" thickBot="1">
      <c r="A39" s="97"/>
      <c r="B39" s="117" t="s">
        <v>82</v>
      </c>
      <c r="C39" s="97"/>
      <c r="D39" s="97"/>
      <c r="E39" s="97"/>
      <c r="F39" s="111">
        <f>SUM(F35:F37)</f>
        <v>6364</v>
      </c>
      <c r="G39" s="105"/>
      <c r="H39" s="111">
        <f>SUM(H35:H37)</f>
        <v>4759</v>
      </c>
      <c r="I39" s="97"/>
      <c r="J39" s="111">
        <f>SUM(J35:J37)</f>
        <v>26879</v>
      </c>
      <c r="K39" s="185"/>
      <c r="L39" s="111">
        <f>SUM(L35:L37)</f>
        <v>21517</v>
      </c>
    </row>
    <row r="40" spans="1:12" ht="16.5" thickTop="1">
      <c r="A40" s="97"/>
      <c r="B40" s="117"/>
      <c r="C40" s="97"/>
      <c r="D40" s="97"/>
      <c r="E40" s="97"/>
      <c r="F40" s="105"/>
      <c r="G40" s="105"/>
      <c r="H40" s="105"/>
      <c r="I40" s="97"/>
      <c r="J40" s="185"/>
      <c r="K40" s="185"/>
      <c r="L40" s="185"/>
    </row>
    <row r="41" spans="1:12" ht="15.75">
      <c r="A41" s="97"/>
      <c r="B41" s="117" t="s">
        <v>85</v>
      </c>
      <c r="C41" s="97"/>
      <c r="D41" s="97"/>
      <c r="E41" s="97"/>
      <c r="F41" s="105"/>
      <c r="G41" s="105"/>
      <c r="H41" s="105"/>
      <c r="I41" s="97"/>
      <c r="J41" s="185"/>
      <c r="K41" s="185"/>
      <c r="L41" s="185"/>
    </row>
    <row r="42" spans="1:12" ht="16.5" thickBot="1">
      <c r="A42" s="97"/>
      <c r="B42" s="117" t="s">
        <v>86</v>
      </c>
      <c r="C42" s="97"/>
      <c r="D42" s="97"/>
      <c r="E42" s="97"/>
      <c r="F42" s="166">
        <f>SUM(F39/60000)*100</f>
        <v>10.606666666666667</v>
      </c>
      <c r="G42" s="112"/>
      <c r="H42" s="202">
        <f>SUM(H39/60000*100)</f>
        <v>7.931666666666666</v>
      </c>
      <c r="I42" s="113"/>
      <c r="J42" s="166">
        <f>SUM(J39)/60000*100</f>
        <v>44.79833333333333</v>
      </c>
      <c r="K42" s="112"/>
      <c r="L42" s="202">
        <f>SUM(L39/60000*100)</f>
        <v>35.861666666666665</v>
      </c>
    </row>
    <row r="43" spans="1:12" ht="16.5" thickTop="1">
      <c r="A43" s="97"/>
      <c r="B43" s="117"/>
      <c r="C43" s="97"/>
      <c r="D43" s="97"/>
      <c r="E43" s="97"/>
      <c r="F43" s="105"/>
      <c r="G43" s="105"/>
      <c r="H43" s="105"/>
      <c r="I43" s="97"/>
      <c r="J43" s="185"/>
      <c r="K43" s="185"/>
      <c r="L43" s="185">
        <f>'[2]Condensed PL-30.9.02'!J43</f>
        <v>0</v>
      </c>
    </row>
    <row r="44" spans="1:12" ht="16.5" thickBot="1">
      <c r="A44" s="97"/>
      <c r="B44" s="117" t="s">
        <v>87</v>
      </c>
      <c r="C44" s="97"/>
      <c r="D44" s="97"/>
      <c r="E44" s="97"/>
      <c r="F44" s="114" t="s">
        <v>83</v>
      </c>
      <c r="G44" s="105"/>
      <c r="H44" s="114" t="str">
        <f>'[2]Condensed PL-30.9.02'!F44</f>
        <v>NA</v>
      </c>
      <c r="I44" s="97"/>
      <c r="J44" s="186" t="str">
        <f>'[2]Condensed PL-31.3.2004'!F44</f>
        <v>NA</v>
      </c>
      <c r="K44" s="185"/>
      <c r="L44" s="186" t="str">
        <f>'[2]Condensed PL-30.9.02'!J44</f>
        <v>NA</v>
      </c>
    </row>
    <row r="45" spans="1:12" ht="16.5" thickTop="1">
      <c r="A45" s="97"/>
      <c r="B45" s="97"/>
      <c r="C45" s="97"/>
      <c r="D45" s="97"/>
      <c r="E45" s="97"/>
      <c r="F45" s="115"/>
      <c r="G45" s="115"/>
      <c r="H45" s="116"/>
      <c r="I45" s="104"/>
      <c r="J45" s="187"/>
      <c r="K45" s="187"/>
      <c r="L45" s="192"/>
    </row>
    <row r="47" ht="15">
      <c r="B47" s="54" t="s">
        <v>10</v>
      </c>
    </row>
    <row r="48" ht="15">
      <c r="B48" s="54" t="s">
        <v>309</v>
      </c>
    </row>
    <row r="49" ht="15">
      <c r="B49" s="54" t="s">
        <v>84</v>
      </c>
    </row>
  </sheetData>
  <sheetProtection/>
  <mergeCells count="2">
    <mergeCell ref="F9:H9"/>
    <mergeCell ref="J9:L9"/>
  </mergeCells>
  <printOptions/>
  <pageMargins left="0.75" right="0.75" top="1" bottom="1" header="0.5" footer="0.5"/>
  <pageSetup fitToHeight="1" fitToWidth="1" orientation="portrait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yvonneng</cp:lastModifiedBy>
  <cp:lastPrinted>2004-05-28T01:35:26Z</cp:lastPrinted>
  <dcterms:created xsi:type="dcterms:W3CDTF">1999-09-21T04:40:59Z</dcterms:created>
  <dcterms:modified xsi:type="dcterms:W3CDTF">2004-05-28T10:24:59Z</dcterms:modified>
  <cp:category/>
  <cp:version/>
  <cp:contentType/>
  <cp:contentStatus/>
</cp:coreProperties>
</file>